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2" sheetId="1" r:id="rId1"/>
    <sheet name="Chart1" sheetId="2" r:id="rId2"/>
    <sheet name="lifetab" sheetId="3" r:id="rId3"/>
  </sheets>
  <definedNames>
    <definedName name="_xlnm.Print_Area" localSheetId="0">'Sheet2'!$A$1:$J$28</definedName>
  </definedNames>
  <calcPr fullCalcOnLoad="1"/>
</workbook>
</file>

<file path=xl/sharedStrings.xml><?xml version="1.0" encoding="utf-8"?>
<sst xmlns="http://schemas.openxmlformats.org/spreadsheetml/2006/main" count="93" uniqueCount="65">
  <si>
    <t>Expectation of Life and Mortality Rates at Single Years of Age</t>
  </si>
  <si>
    <t>by Race and Sex, United States, 1995</t>
  </si>
  <si>
    <t>Expectation of Life (in Years)</t>
  </si>
  <si>
    <t>Mortality Rate per 1,000</t>
  </si>
  <si>
    <t>Total</t>
  </si>
  <si>
    <t>White</t>
  </si>
  <si>
    <t>All Other</t>
  </si>
  <si>
    <t>Age</t>
  </si>
  <si>
    <t>Persons</t>
  </si>
  <si>
    <t>Male</t>
  </si>
  <si>
    <t>Female</t>
  </si>
  <si>
    <t xml:space="preserve">Male </t>
  </si>
  <si>
    <t>lx</t>
  </si>
  <si>
    <t>Dx</t>
  </si>
  <si>
    <t>Nx</t>
  </si>
  <si>
    <t>ax</t>
  </si>
  <si>
    <t>ex</t>
  </si>
  <si>
    <t>age</t>
  </si>
  <si>
    <t>totexp</t>
  </si>
  <si>
    <t>maleexp</t>
  </si>
  <si>
    <t>femexp</t>
  </si>
  <si>
    <t>totann</t>
  </si>
  <si>
    <t>maleann</t>
  </si>
  <si>
    <t>femann</t>
  </si>
  <si>
    <t>total</t>
  </si>
  <si>
    <t>male</t>
  </si>
  <si>
    <t>Sex</t>
  </si>
  <si>
    <t>Life</t>
  </si>
  <si>
    <t>Expectancy</t>
  </si>
  <si>
    <t>Annual</t>
  </si>
  <si>
    <t>Payment</t>
  </si>
  <si>
    <t>Discounted</t>
  </si>
  <si>
    <t>Value of</t>
  </si>
  <si>
    <t>Annuity</t>
  </si>
  <si>
    <t>Undiscounted</t>
  </si>
  <si>
    <t>Amount of</t>
  </si>
  <si>
    <t>Discount</t>
  </si>
  <si>
    <t>Round the age to the nearest whole number.</t>
  </si>
  <si>
    <t>Unknown</t>
  </si>
  <si>
    <t>M</t>
  </si>
  <si>
    <t>For sex enter (in caps)</t>
  </si>
  <si>
    <t>F</t>
  </si>
  <si>
    <t>U</t>
  </si>
  <si>
    <t xml:space="preserve">Enter the decimal interest rate, i.e. enter .03 for 3%, .045 for 4.5% etc.  </t>
  </si>
  <si>
    <t xml:space="preserve">Enter the decimal escalation rate, i.e. enter .03 for 3%, .045 for 4.5% etc.  </t>
  </si>
  <si>
    <t>If there is no escalation enter 0.</t>
  </si>
  <si>
    <t>(1)</t>
  </si>
  <si>
    <t>(2)</t>
  </si>
  <si>
    <t>(3)</t>
  </si>
  <si>
    <t>(4)</t>
  </si>
  <si>
    <t>(5)</t>
  </si>
  <si>
    <t>(6)</t>
  </si>
  <si>
    <t>Life Annuity Calculator</t>
  </si>
  <si>
    <t>Input Section</t>
  </si>
  <si>
    <t>Output Section</t>
  </si>
  <si>
    <t>(7)</t>
  </si>
  <si>
    <t>(8)</t>
  </si>
  <si>
    <t>(9)</t>
  </si>
  <si>
    <t>Instructions</t>
  </si>
  <si>
    <t>Default</t>
  </si>
  <si>
    <t xml:space="preserve">Interest </t>
  </si>
  <si>
    <t>Rate</t>
  </si>
  <si>
    <t>Escalation</t>
  </si>
  <si>
    <t>Determine the annual payment and enter it.</t>
  </si>
  <si>
    <t>f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</si>
</sst>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_(* #,##0.0_);_(* \(#,##0.0\);_(* &quot;-&quot;??_);_(@_)"/>
    <numFmt numFmtId="168" formatCode="_(* #,##0_);_(* \(#,##0\);_(* &quot;-&quot;??_);_(@_)"/>
    <numFmt numFmtId="169" formatCode="0.000000"/>
    <numFmt numFmtId="170" formatCode="0.00000"/>
    <numFmt numFmtId="171" formatCode="&quot;$&quot;#,##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Britannic Bold"/>
      <family val="2"/>
    </font>
    <font>
      <b/>
      <u val="single"/>
      <sz val="12"/>
      <name val="Britannic Bold"/>
      <family val="2"/>
    </font>
    <font>
      <b/>
      <u val="single"/>
      <sz val="28"/>
      <name val="Britannic Bold"/>
      <family val="2"/>
    </font>
    <font>
      <b/>
      <sz val="16"/>
      <name val="Britannic Bold"/>
      <family val="2"/>
    </font>
    <font>
      <sz val="12"/>
      <name val="Britannic Bold"/>
      <family val="2"/>
    </font>
    <font>
      <sz val="10"/>
      <color indexed="21"/>
      <name val="Britannic Bold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33" borderId="13" xfId="0" applyFill="1" applyBorder="1" applyAlignment="1">
      <alignment horizontal="center"/>
    </xf>
    <xf numFmtId="0" fontId="0" fillId="0" borderId="14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6" xfId="0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164" fontId="0" fillId="0" borderId="19" xfId="0" applyNumberFormat="1" applyBorder="1" applyAlignment="1">
      <alignment/>
    </xf>
    <xf numFmtId="164" fontId="0" fillId="33" borderId="19" xfId="0" applyNumberForma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33" borderId="19" xfId="0" applyFill="1" applyBorder="1" applyAlignment="1">
      <alignment horizontal="center"/>
    </xf>
    <xf numFmtId="164" fontId="0" fillId="33" borderId="19" xfId="0" applyNumberFormat="1" applyFill="1" applyBorder="1" applyAlignment="1">
      <alignment horizontal="center"/>
    </xf>
    <xf numFmtId="0" fontId="0" fillId="0" borderId="21" xfId="0" applyBorder="1" applyAlignment="1">
      <alignment horizontal="center"/>
    </xf>
    <xf numFmtId="164" fontId="0" fillId="33" borderId="22" xfId="0" applyNumberFormat="1" applyFill="1" applyBorder="1" applyAlignment="1">
      <alignment horizontal="center"/>
    </xf>
    <xf numFmtId="164" fontId="0" fillId="0" borderId="22" xfId="0" applyNumberFormat="1" applyBorder="1" applyAlignment="1">
      <alignment/>
    </xf>
    <xf numFmtId="164" fontId="0" fillId="33" borderId="22" xfId="0" applyNumberFormat="1" applyFill="1" applyBorder="1" applyAlignment="1">
      <alignment/>
    </xf>
    <xf numFmtId="0" fontId="0" fillId="0" borderId="22" xfId="0" applyBorder="1" applyAlignment="1">
      <alignment/>
    </xf>
    <xf numFmtId="0" fontId="6" fillId="0" borderId="16" xfId="0" applyFont="1" applyBorder="1" applyAlignment="1">
      <alignment horizontal="centerContinuous"/>
    </xf>
    <xf numFmtId="0" fontId="0" fillId="0" borderId="16" xfId="0" applyBorder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0" fillId="0" borderId="12" xfId="0" applyNumberFormat="1" applyBorder="1" applyAlignment="1">
      <alignment/>
    </xf>
    <xf numFmtId="2" fontId="0" fillId="0" borderId="0" xfId="0" applyNumberFormat="1" applyAlignment="1">
      <alignment/>
    </xf>
    <xf numFmtId="167" fontId="0" fillId="0" borderId="0" xfId="42" applyNumberFormat="1" applyFont="1" applyAlignment="1">
      <alignment/>
    </xf>
    <xf numFmtId="168" fontId="0" fillId="0" borderId="0" xfId="42" applyNumberFormat="1" applyFont="1" applyAlignment="1">
      <alignment/>
    </xf>
    <xf numFmtId="167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2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1" fillId="33" borderId="25" xfId="0" applyFont="1" applyFill="1" applyBorder="1" applyAlignment="1" quotePrefix="1">
      <alignment horizontal="center"/>
    </xf>
    <xf numFmtId="0" fontId="7" fillId="33" borderId="25" xfId="0" applyFont="1" applyFill="1" applyBorder="1" applyAlignment="1">
      <alignment/>
    </xf>
    <xf numFmtId="0" fontId="7" fillId="33" borderId="25" xfId="0" applyFont="1" applyFill="1" applyBorder="1" applyAlignment="1">
      <alignment horizontal="center"/>
    </xf>
    <xf numFmtId="0" fontId="12" fillId="0" borderId="26" xfId="0" applyFont="1" applyBorder="1" applyAlignment="1">
      <alignment horizontal="center"/>
    </xf>
    <xf numFmtId="171" fontId="12" fillId="0" borderId="26" xfId="42" applyNumberFormat="1" applyFont="1" applyBorder="1" applyAlignment="1">
      <alignment horizontal="center"/>
    </xf>
    <xf numFmtId="164" fontId="12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11" fillId="33" borderId="30" xfId="0" applyFont="1" applyFill="1" applyBorder="1" applyAlignment="1" quotePrefix="1">
      <alignment horizontal="center"/>
    </xf>
    <xf numFmtId="0" fontId="11" fillId="0" borderId="0" xfId="0" applyFont="1" applyBorder="1" applyAlignment="1">
      <alignment/>
    </xf>
    <xf numFmtId="0" fontId="11" fillId="33" borderId="31" xfId="0" applyFont="1" applyFill="1" applyBorder="1" applyAlignment="1" quotePrefix="1">
      <alignment horizontal="center"/>
    </xf>
    <xf numFmtId="0" fontId="7" fillId="33" borderId="30" xfId="0" applyFont="1" applyFill="1" applyBorder="1" applyAlignment="1">
      <alignment/>
    </xf>
    <xf numFmtId="0" fontId="7" fillId="33" borderId="31" xfId="0" applyFont="1" applyFill="1" applyBorder="1" applyAlignment="1">
      <alignment horizontal="center"/>
    </xf>
    <xf numFmtId="0" fontId="7" fillId="33" borderId="30" xfId="0" applyFont="1" applyFill="1" applyBorder="1" applyAlignment="1">
      <alignment horizontal="center"/>
    </xf>
    <xf numFmtId="0" fontId="12" fillId="0" borderId="32" xfId="0" applyFont="1" applyBorder="1" applyAlignment="1">
      <alignment horizontal="center"/>
    </xf>
    <xf numFmtId="171" fontId="12" fillId="0" borderId="33" xfId="42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43" fontId="7" fillId="0" borderId="0" xfId="0" applyNumberFormat="1" applyFont="1" applyBorder="1" applyAlignment="1">
      <alignment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/>
    </xf>
    <xf numFmtId="14" fontId="7" fillId="0" borderId="0" xfId="0" applyNumberFormat="1" applyFont="1" applyBorder="1" applyAlignment="1">
      <alignment/>
    </xf>
    <xf numFmtId="0" fontId="9" fillId="0" borderId="2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10" fillId="33" borderId="37" xfId="0" applyFont="1" applyFill="1" applyBorder="1" applyAlignment="1">
      <alignment horizontal="center"/>
    </xf>
    <xf numFmtId="0" fontId="10" fillId="33" borderId="38" xfId="0" applyFont="1" applyFill="1" applyBorder="1" applyAlignment="1">
      <alignment horizontal="center"/>
    </xf>
    <xf numFmtId="0" fontId="10" fillId="33" borderId="39" xfId="0" applyFont="1" applyFill="1" applyBorder="1" applyAlignment="1">
      <alignment horizontal="center"/>
    </xf>
    <xf numFmtId="0" fontId="10" fillId="33" borderId="40" xfId="0" applyFont="1" applyFill="1" applyBorder="1" applyAlignment="1">
      <alignment horizontal="center"/>
    </xf>
    <xf numFmtId="0" fontId="10" fillId="33" borderId="4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1625"/>
          <c:w val="0.8795"/>
          <c:h val="0.96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lifetab!$N$7:$N$91</c:f>
              <c:numCache>
                <c:ptCount val="85"/>
                <c:pt idx="0">
                  <c:v>100000</c:v>
                </c:pt>
                <c:pt idx="1">
                  <c:v>99240</c:v>
                </c:pt>
                <c:pt idx="2">
                  <c:v>99180.45599999999</c:v>
                </c:pt>
                <c:pt idx="3">
                  <c:v>99140.7838176</c:v>
                </c:pt>
                <c:pt idx="4">
                  <c:v>99111.04158245472</c:v>
                </c:pt>
                <c:pt idx="5">
                  <c:v>99081.30826997999</c:v>
                </c:pt>
                <c:pt idx="6">
                  <c:v>99061.492008326</c:v>
                </c:pt>
                <c:pt idx="7">
                  <c:v>99041.67970992433</c:v>
                </c:pt>
                <c:pt idx="8">
                  <c:v>99021.87137398234</c:v>
                </c:pt>
                <c:pt idx="9">
                  <c:v>99002.06699970755</c:v>
                </c:pt>
                <c:pt idx="10">
                  <c:v>98982.26658630761</c:v>
                </c:pt>
                <c:pt idx="11">
                  <c:v>98962.47013299035</c:v>
                </c:pt>
                <c:pt idx="12">
                  <c:v>98942.67763896375</c:v>
                </c:pt>
                <c:pt idx="13">
                  <c:v>98922.88910343595</c:v>
                </c:pt>
                <c:pt idx="14">
                  <c:v>98893.21223670493</c:v>
                </c:pt>
                <c:pt idx="15">
                  <c:v>98843.76563058658</c:v>
                </c:pt>
                <c:pt idx="16">
                  <c:v>98784.45937120823</c:v>
                </c:pt>
                <c:pt idx="17">
                  <c:v>98705.43180371125</c:v>
                </c:pt>
                <c:pt idx="18">
                  <c:v>98616.59691508791</c:v>
                </c:pt>
                <c:pt idx="19">
                  <c:v>98527.84197786433</c:v>
                </c:pt>
                <c:pt idx="20">
                  <c:v>98429.31413588647</c:v>
                </c:pt>
                <c:pt idx="21">
                  <c:v>98330.88482175059</c:v>
                </c:pt>
                <c:pt idx="22">
                  <c:v>98222.72084844667</c:v>
                </c:pt>
                <c:pt idx="23">
                  <c:v>98114.67585551337</c:v>
                </c:pt>
                <c:pt idx="24">
                  <c:v>98006.74971207231</c:v>
                </c:pt>
                <c:pt idx="25">
                  <c:v>97898.94228738903</c:v>
                </c:pt>
                <c:pt idx="26">
                  <c:v>97791.2534508729</c:v>
                </c:pt>
                <c:pt idx="27">
                  <c:v>97683.68307207694</c:v>
                </c:pt>
                <c:pt idx="28">
                  <c:v>97566.46265239044</c:v>
                </c:pt>
                <c:pt idx="29">
                  <c:v>97449.38289720757</c:v>
                </c:pt>
                <c:pt idx="30">
                  <c:v>97322.6986994412</c:v>
                </c:pt>
                <c:pt idx="31">
                  <c:v>97186.44692126199</c:v>
                </c:pt>
                <c:pt idx="32">
                  <c:v>97040.6672508801</c:v>
                </c:pt>
                <c:pt idx="33">
                  <c:v>96885.40218327868</c:v>
                </c:pt>
                <c:pt idx="34">
                  <c:v>96720.69699956711</c:v>
                </c:pt>
                <c:pt idx="35">
                  <c:v>96546.59974496788</c:v>
                </c:pt>
                <c:pt idx="36">
                  <c:v>96363.16120545244</c:v>
                </c:pt>
                <c:pt idx="37">
                  <c:v>96170.43488304154</c:v>
                </c:pt>
                <c:pt idx="38">
                  <c:v>95968.47696978715</c:v>
                </c:pt>
                <c:pt idx="39">
                  <c:v>95757.34632045362</c:v>
                </c:pt>
                <c:pt idx="40">
                  <c:v>95537.10442391658</c:v>
                </c:pt>
                <c:pt idx="41">
                  <c:v>95298.26166285679</c:v>
                </c:pt>
                <c:pt idx="42">
                  <c:v>95050.48618253336</c:v>
                </c:pt>
                <c:pt idx="43">
                  <c:v>94784.34482122227</c:v>
                </c:pt>
                <c:pt idx="44">
                  <c:v>94509.47022124073</c:v>
                </c:pt>
                <c:pt idx="45">
                  <c:v>94216.49086355488</c:v>
                </c:pt>
                <c:pt idx="46">
                  <c:v>93905.57644370515</c:v>
                </c:pt>
                <c:pt idx="47">
                  <c:v>93576.9069261522</c:v>
                </c:pt>
                <c:pt idx="48">
                  <c:v>93230.67237052543</c:v>
                </c:pt>
                <c:pt idx="49">
                  <c:v>92820.45741209511</c:v>
                </c:pt>
                <c:pt idx="50">
                  <c:v>92384.20126225827</c:v>
                </c:pt>
                <c:pt idx="51">
                  <c:v>91903.80341569452</c:v>
                </c:pt>
                <c:pt idx="52">
                  <c:v>91389.14211656663</c:v>
                </c:pt>
                <c:pt idx="53">
                  <c:v>90831.66834965556</c:v>
                </c:pt>
                <c:pt idx="54">
                  <c:v>90232.17933854784</c:v>
                </c:pt>
                <c:pt idx="55">
                  <c:v>89582.5076473103</c:v>
                </c:pt>
                <c:pt idx="56">
                  <c:v>88883.76408766127</c:v>
                </c:pt>
                <c:pt idx="57">
                  <c:v>88119.36371650737</c:v>
                </c:pt>
                <c:pt idx="58">
                  <c:v>87291.0416975722</c:v>
                </c:pt>
                <c:pt idx="59">
                  <c:v>86383.21486391746</c:v>
                </c:pt>
                <c:pt idx="60">
                  <c:v>85389.80789298241</c:v>
                </c:pt>
                <c:pt idx="61">
                  <c:v>84313.89631353084</c:v>
                </c:pt>
                <c:pt idx="62">
                  <c:v>83150.36454440412</c:v>
                </c:pt>
                <c:pt idx="63">
                  <c:v>81911.42411269249</c:v>
                </c:pt>
                <c:pt idx="64">
                  <c:v>80592.65018447815</c:v>
                </c:pt>
                <c:pt idx="65">
                  <c:v>79190.33807126823</c:v>
                </c:pt>
                <c:pt idx="66">
                  <c:v>77709.47874933551</c:v>
                </c:pt>
                <c:pt idx="67">
                  <c:v>76131.976330724</c:v>
                </c:pt>
                <c:pt idx="68">
                  <c:v>74457.07285144807</c:v>
                </c:pt>
                <c:pt idx="69">
                  <c:v>72670.10310301332</c:v>
                </c:pt>
                <c:pt idx="70">
                  <c:v>70766.14640171437</c:v>
                </c:pt>
                <c:pt idx="71">
                  <c:v>68749.31122926551</c:v>
                </c:pt>
                <c:pt idx="72">
                  <c:v>66624.95751228121</c:v>
                </c:pt>
                <c:pt idx="73">
                  <c:v>64393.02143561979</c:v>
                </c:pt>
                <c:pt idx="74">
                  <c:v>62055.55475750679</c:v>
                </c:pt>
                <c:pt idx="75">
                  <c:v>59616.77145553677</c:v>
                </c:pt>
                <c:pt idx="76">
                  <c:v>57077.0969915309</c:v>
                </c:pt>
                <c:pt idx="77">
                  <c:v>54497.21220751371</c:v>
                </c:pt>
                <c:pt idx="78">
                  <c:v>51756.00243347577</c:v>
                </c:pt>
                <c:pt idx="79">
                  <c:v>48914.597899877954</c:v>
                </c:pt>
                <c:pt idx="80">
                  <c:v>45969.9391063053</c:v>
                </c:pt>
                <c:pt idx="81">
                  <c:v>42931.32613137851</c:v>
                </c:pt>
                <c:pt idx="82">
                  <c:v>39805.92558901416</c:v>
                </c:pt>
                <c:pt idx="83">
                  <c:v>36597.567986539616</c:v>
                </c:pt>
                <c:pt idx="84">
                  <c:v>33314.76613814701</c:v>
                </c:pt>
              </c:numCache>
            </c:numRef>
          </c:val>
          <c:smooth val="0"/>
        </c:ser>
        <c:marker val="1"/>
        <c:axId val="64242983"/>
        <c:axId val="41315936"/>
      </c:lineChart>
      <c:catAx>
        <c:axId val="6424298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15936"/>
        <c:crosses val="autoZero"/>
        <c:auto val="1"/>
        <c:lblOffset val="100"/>
        <c:tickLblSkip val="3"/>
        <c:noMultiLvlLbl val="0"/>
      </c:catAx>
      <c:valAx>
        <c:axId val="413159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429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175"/>
          <c:y val="0.4665"/>
          <c:w val="0.09175"/>
          <c:h val="0.0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showGridLines="0" tabSelected="1" zoomScalePageLayoutView="0" workbookViewId="0" topLeftCell="A1">
      <selection activeCell="B13" sqref="B13"/>
    </sheetView>
  </sheetViews>
  <sheetFormatPr defaultColWidth="5.140625" defaultRowHeight="12.75"/>
  <cols>
    <col min="1" max="1" width="5.57421875" style="39" bestFit="1" customWidth="1"/>
    <col min="2" max="2" width="13.7109375" style="39" customWidth="1"/>
    <col min="3" max="3" width="7.7109375" style="39" bestFit="1" customWidth="1"/>
    <col min="4" max="4" width="9.421875" style="39" bestFit="1" customWidth="1"/>
    <col min="5" max="5" width="8.421875" style="39" bestFit="1" customWidth="1"/>
    <col min="6" max="6" width="5.140625" style="39" customWidth="1"/>
    <col min="7" max="7" width="9.8515625" style="39" bestFit="1" customWidth="1"/>
    <col min="8" max="8" width="19.57421875" style="39" bestFit="1" customWidth="1"/>
    <col min="9" max="9" width="17.8515625" style="39" bestFit="1" customWidth="1"/>
    <col min="10" max="10" width="20.00390625" style="39" bestFit="1" customWidth="1"/>
    <col min="11" max="16384" width="5.140625" style="39" customWidth="1"/>
  </cols>
  <sheetData>
    <row r="1" spans="1:10" ht="13.5" thickTop="1">
      <c r="A1" s="50"/>
      <c r="B1" s="51"/>
      <c r="C1" s="51"/>
      <c r="D1" s="51"/>
      <c r="E1" s="51"/>
      <c r="F1" s="51"/>
      <c r="G1" s="51"/>
      <c r="H1" s="51"/>
      <c r="I1" s="51"/>
      <c r="J1" s="52"/>
    </row>
    <row r="2" spans="1:10" ht="12.75">
      <c r="A2" s="40"/>
      <c r="B2" s="41"/>
      <c r="C2" s="41"/>
      <c r="D2" s="41"/>
      <c r="E2" s="41"/>
      <c r="F2" s="41"/>
      <c r="G2" s="41"/>
      <c r="H2" s="41"/>
      <c r="I2" s="41"/>
      <c r="J2" s="42"/>
    </row>
    <row r="3" spans="1:10" ht="12.75">
      <c r="A3" s="40"/>
      <c r="B3" s="41"/>
      <c r="C3" s="41"/>
      <c r="D3" s="41"/>
      <c r="E3" s="41"/>
      <c r="F3" s="41"/>
      <c r="G3" s="41"/>
      <c r="H3" s="41"/>
      <c r="I3" s="66"/>
      <c r="J3" s="42"/>
    </row>
    <row r="4" spans="1:10" ht="34.5">
      <c r="A4" s="67" t="s">
        <v>52</v>
      </c>
      <c r="B4" s="68"/>
      <c r="C4" s="68"/>
      <c r="D4" s="68"/>
      <c r="E4" s="68"/>
      <c r="F4" s="68"/>
      <c r="G4" s="68"/>
      <c r="H4" s="68"/>
      <c r="I4" s="68"/>
      <c r="J4" s="69"/>
    </row>
    <row r="5" spans="1:10" ht="13.5" thickBot="1">
      <c r="A5" s="40"/>
      <c r="B5" s="41"/>
      <c r="C5" s="41"/>
      <c r="D5" s="41"/>
      <c r="E5" s="41"/>
      <c r="F5" s="41"/>
      <c r="G5" s="41"/>
      <c r="H5" s="41"/>
      <c r="I5" s="41"/>
      <c r="J5" s="42"/>
    </row>
    <row r="6" spans="1:10" ht="20.25" thickBot="1">
      <c r="A6" s="70" t="s">
        <v>53</v>
      </c>
      <c r="B6" s="71"/>
      <c r="C6" s="71"/>
      <c r="D6" s="71"/>
      <c r="E6" s="72"/>
      <c r="F6" s="41"/>
      <c r="G6" s="73" t="s">
        <v>54</v>
      </c>
      <c r="H6" s="71"/>
      <c r="I6" s="71"/>
      <c r="J6" s="74"/>
    </row>
    <row r="7" spans="1:10" ht="15">
      <c r="A7" s="53" t="s">
        <v>46</v>
      </c>
      <c r="B7" s="44" t="s">
        <v>47</v>
      </c>
      <c r="C7" s="44" t="s">
        <v>48</v>
      </c>
      <c r="D7" s="44" t="s">
        <v>49</v>
      </c>
      <c r="E7" s="44" t="s">
        <v>50</v>
      </c>
      <c r="F7" s="54"/>
      <c r="G7" s="44" t="s">
        <v>51</v>
      </c>
      <c r="H7" s="44" t="s">
        <v>55</v>
      </c>
      <c r="I7" s="44" t="s">
        <v>56</v>
      </c>
      <c r="J7" s="55" t="s">
        <v>57</v>
      </c>
    </row>
    <row r="8" spans="1:10" ht="12.75">
      <c r="A8" s="56"/>
      <c r="B8" s="45"/>
      <c r="C8" s="45"/>
      <c r="D8" s="45"/>
      <c r="E8" s="45"/>
      <c r="F8" s="41"/>
      <c r="G8" s="46"/>
      <c r="H8" s="46" t="s">
        <v>31</v>
      </c>
      <c r="I8" s="46" t="s">
        <v>34</v>
      </c>
      <c r="J8" s="57"/>
    </row>
    <row r="9" spans="1:10" ht="12.75">
      <c r="A9" s="58"/>
      <c r="B9" s="46"/>
      <c r="C9" s="46" t="s">
        <v>60</v>
      </c>
      <c r="D9" s="46" t="s">
        <v>62</v>
      </c>
      <c r="E9" s="46" t="s">
        <v>29</v>
      </c>
      <c r="F9" s="41"/>
      <c r="G9" s="46" t="s">
        <v>27</v>
      </c>
      <c r="H9" s="46" t="s">
        <v>32</v>
      </c>
      <c r="I9" s="46" t="s">
        <v>32</v>
      </c>
      <c r="J9" s="57" t="s">
        <v>35</v>
      </c>
    </row>
    <row r="10" spans="1:10" ht="13.5" thickBot="1">
      <c r="A10" s="58" t="s">
        <v>7</v>
      </c>
      <c r="B10" s="46" t="s">
        <v>26</v>
      </c>
      <c r="C10" s="46" t="s">
        <v>61</v>
      </c>
      <c r="D10" s="46" t="s">
        <v>61</v>
      </c>
      <c r="E10" s="46" t="s">
        <v>30</v>
      </c>
      <c r="F10" s="41"/>
      <c r="G10" s="46" t="s">
        <v>28</v>
      </c>
      <c r="H10" s="46" t="s">
        <v>33</v>
      </c>
      <c r="I10" s="46" t="s">
        <v>33</v>
      </c>
      <c r="J10" s="57" t="s">
        <v>36</v>
      </c>
    </row>
    <row r="11" spans="1:10" ht="13.5" thickBot="1">
      <c r="A11" s="59">
        <v>49.46</v>
      </c>
      <c r="B11" s="47" t="s">
        <v>64</v>
      </c>
      <c r="C11" s="47">
        <v>0.08</v>
      </c>
      <c r="D11" s="47">
        <v>0</v>
      </c>
      <c r="E11" s="48">
        <v>12168</v>
      </c>
      <c r="F11" s="43"/>
      <c r="G11" s="49">
        <f>IF($B11="F",VLOOKUP($A11,lifetab!$AN7:$AT112,4),IF($B11="M",VLOOKUP($A11,lifetab!$AN7:$AT112,3),VLOOKUP($A11,lifetab!$AN7:$AT112,2)))</f>
        <v>32.15274144957095</v>
      </c>
      <c r="H11" s="48">
        <f>IF($B11="F",VLOOKUP($A11,lifetab!$AN7:$AT112,7),IF($B11="M",VLOOKUP($A11,lifetab!$AN7:$AT112,6),VLOOKUP($A11,lifetab!$AN7:$AT112,5)))*E11</f>
        <v>138305.97250017122</v>
      </c>
      <c r="I11" s="48">
        <f>IF(D11=0,G11*E11,(((1+D11)^G11-1)/D11)*E11)</f>
        <v>391234.5579583793</v>
      </c>
      <c r="J11" s="60">
        <f>+I11-H11</f>
        <v>252928.58545820805</v>
      </c>
    </row>
    <row r="12" spans="1:10" ht="12.75">
      <c r="A12" s="40"/>
      <c r="B12" s="41"/>
      <c r="C12" s="41"/>
      <c r="D12" s="41"/>
      <c r="E12" s="41"/>
      <c r="F12" s="41"/>
      <c r="G12" s="41"/>
      <c r="H12" s="41"/>
      <c r="I12" s="41"/>
      <c r="J12" s="42"/>
    </row>
    <row r="13" spans="1:10" ht="12.75">
      <c r="A13" s="40"/>
      <c r="B13" s="41"/>
      <c r="C13" s="41"/>
      <c r="D13" s="41"/>
      <c r="E13" s="41"/>
      <c r="F13" s="41"/>
      <c r="G13" s="41"/>
      <c r="H13" s="41"/>
      <c r="I13" s="41"/>
      <c r="J13" s="42"/>
    </row>
    <row r="14" spans="1:10" ht="15">
      <c r="A14" s="40"/>
      <c r="B14" s="61" t="s">
        <v>58</v>
      </c>
      <c r="C14" s="41"/>
      <c r="D14" s="41"/>
      <c r="E14" s="41"/>
      <c r="F14" s="41"/>
      <c r="G14" s="41"/>
      <c r="H14" s="41"/>
      <c r="I14" s="41"/>
      <c r="J14" s="42"/>
    </row>
    <row r="15" spans="1:10" ht="12.75">
      <c r="A15" s="40">
        <v>1</v>
      </c>
      <c r="B15" s="41" t="s">
        <v>37</v>
      </c>
      <c r="C15" s="41"/>
      <c r="D15" s="41"/>
      <c r="E15" s="41"/>
      <c r="F15" s="41"/>
      <c r="G15" s="41"/>
      <c r="H15" s="41"/>
      <c r="I15" s="41"/>
      <c r="J15" s="42"/>
    </row>
    <row r="16" spans="1:10" ht="12.75">
      <c r="A16" s="40"/>
      <c r="B16" s="41"/>
      <c r="C16" s="41"/>
      <c r="D16" s="41"/>
      <c r="E16" s="41"/>
      <c r="F16" s="41"/>
      <c r="G16" s="41"/>
      <c r="H16" s="41"/>
      <c r="I16" s="41"/>
      <c r="J16" s="42"/>
    </row>
    <row r="17" spans="1:10" ht="12.75">
      <c r="A17" s="40">
        <v>2</v>
      </c>
      <c r="B17" s="41" t="s">
        <v>40</v>
      </c>
      <c r="C17" s="41"/>
      <c r="D17" s="41"/>
      <c r="E17" s="41"/>
      <c r="F17" s="41"/>
      <c r="G17" s="41"/>
      <c r="H17" s="41"/>
      <c r="I17" s="41"/>
      <c r="J17" s="42"/>
    </row>
    <row r="18" spans="1:10" ht="12.75">
      <c r="A18" s="40"/>
      <c r="B18" s="41" t="s">
        <v>9</v>
      </c>
      <c r="C18" s="41" t="s">
        <v>39</v>
      </c>
      <c r="D18" s="41"/>
      <c r="E18" s="41"/>
      <c r="F18" s="41"/>
      <c r="G18" s="41"/>
      <c r="H18" s="41"/>
      <c r="I18" s="62"/>
      <c r="J18" s="42"/>
    </row>
    <row r="19" spans="1:10" ht="12.75">
      <c r="A19" s="40"/>
      <c r="B19" s="41" t="s">
        <v>10</v>
      </c>
      <c r="C19" s="41" t="s">
        <v>41</v>
      </c>
      <c r="D19" s="41"/>
      <c r="E19" s="41"/>
      <c r="F19" s="41"/>
      <c r="G19" s="41"/>
      <c r="H19" s="41"/>
      <c r="I19" s="41"/>
      <c r="J19" s="42"/>
    </row>
    <row r="20" spans="1:10" ht="12.75">
      <c r="A20" s="40"/>
      <c r="B20" s="41" t="s">
        <v>38</v>
      </c>
      <c r="C20" s="41" t="s">
        <v>42</v>
      </c>
      <c r="D20" s="41" t="s">
        <v>59</v>
      </c>
      <c r="E20" s="41"/>
      <c r="F20" s="41"/>
      <c r="G20" s="41"/>
      <c r="H20" s="41"/>
      <c r="I20" s="41"/>
      <c r="J20" s="42"/>
    </row>
    <row r="21" spans="1:10" ht="12.75">
      <c r="A21" s="40"/>
      <c r="B21" s="41"/>
      <c r="C21" s="41"/>
      <c r="D21" s="41"/>
      <c r="E21" s="41"/>
      <c r="F21" s="41"/>
      <c r="G21" s="41"/>
      <c r="H21" s="41"/>
      <c r="I21" s="41"/>
      <c r="J21" s="42"/>
    </row>
    <row r="22" spans="1:10" ht="12.75">
      <c r="A22" s="40">
        <v>3</v>
      </c>
      <c r="B22" s="41" t="s">
        <v>43</v>
      </c>
      <c r="C22" s="41"/>
      <c r="D22" s="41"/>
      <c r="E22" s="41"/>
      <c r="F22" s="41"/>
      <c r="G22" s="41"/>
      <c r="H22" s="41"/>
      <c r="I22" s="41"/>
      <c r="J22" s="42"/>
    </row>
    <row r="23" spans="1:10" ht="12.75">
      <c r="A23" s="40"/>
      <c r="B23" s="41"/>
      <c r="C23" s="41"/>
      <c r="D23" s="41"/>
      <c r="E23" s="41"/>
      <c r="F23" s="41"/>
      <c r="G23" s="41"/>
      <c r="H23" s="41"/>
      <c r="I23" s="41"/>
      <c r="J23" s="42"/>
    </row>
    <row r="24" spans="1:10" ht="12.75">
      <c r="A24" s="40">
        <v>4</v>
      </c>
      <c r="B24" s="41" t="s">
        <v>44</v>
      </c>
      <c r="C24" s="41"/>
      <c r="D24" s="41"/>
      <c r="E24" s="41"/>
      <c r="F24" s="41"/>
      <c r="G24" s="41"/>
      <c r="H24" s="41"/>
      <c r="I24" s="41"/>
      <c r="J24" s="42"/>
    </row>
    <row r="25" spans="1:10" ht="12.75">
      <c r="A25" s="40"/>
      <c r="B25" s="41" t="s">
        <v>45</v>
      </c>
      <c r="C25" s="41"/>
      <c r="D25" s="41"/>
      <c r="E25" s="41"/>
      <c r="F25" s="41"/>
      <c r="G25" s="41"/>
      <c r="H25" s="41"/>
      <c r="I25" s="41"/>
      <c r="J25" s="42"/>
    </row>
    <row r="26" spans="1:10" ht="12.75">
      <c r="A26" s="40"/>
      <c r="B26" s="41"/>
      <c r="C26" s="41"/>
      <c r="D26" s="41"/>
      <c r="E26" s="41"/>
      <c r="F26" s="41"/>
      <c r="G26" s="41"/>
      <c r="H26" s="41"/>
      <c r="I26" s="41"/>
      <c r="J26" s="42"/>
    </row>
    <row r="27" spans="1:10" ht="12.75">
      <c r="A27" s="40">
        <v>5</v>
      </c>
      <c r="B27" s="41" t="s">
        <v>63</v>
      </c>
      <c r="C27" s="41"/>
      <c r="D27" s="41"/>
      <c r="E27" s="41"/>
      <c r="F27" s="41"/>
      <c r="G27" s="41"/>
      <c r="H27" s="41"/>
      <c r="I27" s="41"/>
      <c r="J27" s="42"/>
    </row>
    <row r="28" spans="1:10" ht="13.5" thickBot="1">
      <c r="A28" s="63"/>
      <c r="B28" s="64"/>
      <c r="C28" s="64"/>
      <c r="D28" s="64"/>
      <c r="E28" s="64"/>
      <c r="F28" s="64"/>
      <c r="G28" s="64"/>
      <c r="H28" s="64"/>
      <c r="I28" s="64"/>
      <c r="J28" s="65"/>
    </row>
    <row r="29" ht="13.5" thickTop="1"/>
  </sheetData>
  <sheetProtection/>
  <mergeCells count="3">
    <mergeCell ref="A4:J4"/>
    <mergeCell ref="A6:E6"/>
    <mergeCell ref="G6:J6"/>
  </mergeCells>
  <printOptions horizontalCentered="1"/>
  <pageMargins left="0.25" right="0.25" top="0.75" bottom="1" header="0.5" footer="0.5"/>
  <pageSetup fitToHeight="1" fitToWidth="1" horizontalDpi="300" verticalDpi="300" orientation="landscape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T167"/>
  <sheetViews>
    <sheetView zoomScalePageLayoutView="0" workbookViewId="0" topLeftCell="AL6">
      <selection activeCell="AR19" sqref="AR19"/>
    </sheetView>
  </sheetViews>
  <sheetFormatPr defaultColWidth="9.140625" defaultRowHeight="12.75"/>
  <cols>
    <col min="1" max="1" width="4.28125" style="1" customWidth="1"/>
    <col min="2" max="2" width="9.140625" style="1" customWidth="1"/>
    <col min="7" max="7" width="1.57421875" style="0" customWidth="1"/>
    <col min="16" max="16" width="12.421875" style="0" bestFit="1" customWidth="1"/>
    <col min="17" max="17" width="13.00390625" style="0" customWidth="1"/>
    <col min="18" max="18" width="12.8515625" style="0" bestFit="1" customWidth="1"/>
    <col min="25" max="25" width="12.8515625" style="0" bestFit="1" customWidth="1"/>
    <col min="26" max="26" width="11.421875" style="0" customWidth="1"/>
    <col min="34" max="34" width="10.8515625" style="0" customWidth="1"/>
    <col min="35" max="35" width="11.421875" style="0" customWidth="1"/>
  </cols>
  <sheetData>
    <row r="1" spans="1:12" ht="18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8.75" thickBot="1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26" s="7" customFormat="1" ht="15.75" thickBot="1">
      <c r="A3" s="12"/>
      <c r="B3" s="30" t="s">
        <v>2</v>
      </c>
      <c r="C3" s="6"/>
      <c r="D3" s="6"/>
      <c r="E3" s="6"/>
      <c r="F3" s="6"/>
      <c r="G3" s="31"/>
      <c r="H3" s="30" t="s">
        <v>3</v>
      </c>
      <c r="I3" s="6"/>
      <c r="J3" s="6"/>
      <c r="K3" s="6"/>
      <c r="L3" s="10"/>
      <c r="O3" s="7" t="s">
        <v>24</v>
      </c>
      <c r="Z3" s="7" t="s">
        <v>25</v>
      </c>
    </row>
    <row r="4" spans="1:24" s="7" customFormat="1" ht="12.75">
      <c r="A4" s="12"/>
      <c r="B4" s="5" t="s">
        <v>4</v>
      </c>
      <c r="C4" s="6" t="s">
        <v>5</v>
      </c>
      <c r="D4" s="6"/>
      <c r="E4" s="11" t="s">
        <v>6</v>
      </c>
      <c r="F4" s="10"/>
      <c r="G4" s="11"/>
      <c r="H4" s="13" t="s">
        <v>4</v>
      </c>
      <c r="I4" s="11" t="s">
        <v>5</v>
      </c>
      <c r="J4" s="6"/>
      <c r="K4" s="11" t="s">
        <v>6</v>
      </c>
      <c r="L4" s="10"/>
      <c r="O4" s="7">
        <f>+(1+Sheet2!C11)/(1+Sheet2!D11)-1</f>
        <v>0.08000000000000007</v>
      </c>
      <c r="X4" s="7">
        <f>+O4</f>
        <v>0.08000000000000007</v>
      </c>
    </row>
    <row r="5" spans="1:46" s="4" customFormat="1" ht="13.5" thickBot="1">
      <c r="A5" s="15" t="s">
        <v>7</v>
      </c>
      <c r="B5" s="3" t="s">
        <v>8</v>
      </c>
      <c r="C5" s="8" t="s">
        <v>9</v>
      </c>
      <c r="D5" s="8" t="s">
        <v>10</v>
      </c>
      <c r="E5" s="8" t="s">
        <v>11</v>
      </c>
      <c r="F5" s="8" t="s">
        <v>10</v>
      </c>
      <c r="G5" s="8"/>
      <c r="H5" s="3" t="s">
        <v>8</v>
      </c>
      <c r="I5" s="8" t="s">
        <v>9</v>
      </c>
      <c r="J5" s="8" t="s">
        <v>10</v>
      </c>
      <c r="K5" s="8" t="s">
        <v>9</v>
      </c>
      <c r="L5" s="8" t="s">
        <v>10</v>
      </c>
      <c r="AN5" s="4" t="s">
        <v>17</v>
      </c>
      <c r="AO5" s="4" t="s">
        <v>18</v>
      </c>
      <c r="AP5" s="4" t="s">
        <v>19</v>
      </c>
      <c r="AQ5" s="4" t="s">
        <v>20</v>
      </c>
      <c r="AR5" s="4" t="s">
        <v>21</v>
      </c>
      <c r="AS5" s="4" t="s">
        <v>22</v>
      </c>
      <c r="AT5" s="4" t="s">
        <v>23</v>
      </c>
    </row>
    <row r="6" spans="1:37" ht="12.75">
      <c r="A6" s="16"/>
      <c r="B6" s="2"/>
      <c r="C6" s="9"/>
      <c r="D6" s="9"/>
      <c r="E6" s="9"/>
      <c r="F6" s="9"/>
      <c r="G6" s="9"/>
      <c r="H6" s="14"/>
      <c r="I6" s="9"/>
      <c r="J6" s="9"/>
      <c r="K6" s="9"/>
      <c r="L6" s="9"/>
      <c r="M6" s="1" t="s">
        <v>17</v>
      </c>
      <c r="N6" s="1" t="s">
        <v>12</v>
      </c>
      <c r="O6" s="1" t="s">
        <v>13</v>
      </c>
      <c r="P6" s="1" t="s">
        <v>14</v>
      </c>
      <c r="Q6" s="1"/>
      <c r="R6" s="1" t="s">
        <v>16</v>
      </c>
      <c r="S6" s="1" t="s">
        <v>15</v>
      </c>
      <c r="V6" s="1" t="s">
        <v>17</v>
      </c>
      <c r="W6" s="1" t="s">
        <v>12</v>
      </c>
      <c r="X6" s="1" t="s">
        <v>13</v>
      </c>
      <c r="Y6" s="1" t="s">
        <v>14</v>
      </c>
      <c r="Z6" s="1"/>
      <c r="AA6" s="1" t="s">
        <v>16</v>
      </c>
      <c r="AB6" s="1" t="s">
        <v>15</v>
      </c>
      <c r="AE6" s="1" t="s">
        <v>17</v>
      </c>
      <c r="AF6" s="1" t="s">
        <v>12</v>
      </c>
      <c r="AG6" s="1" t="s">
        <v>13</v>
      </c>
      <c r="AH6" s="1" t="s">
        <v>14</v>
      </c>
      <c r="AI6" s="1"/>
      <c r="AJ6" s="1" t="s">
        <v>16</v>
      </c>
      <c r="AK6" s="1" t="s">
        <v>15</v>
      </c>
    </row>
    <row r="7" spans="1:46" ht="12.75">
      <c r="A7" s="22">
        <v>0</v>
      </c>
      <c r="B7" s="23">
        <v>75.8</v>
      </c>
      <c r="C7" s="19">
        <v>73.4</v>
      </c>
      <c r="D7" s="19">
        <v>79.6</v>
      </c>
      <c r="E7" s="19">
        <v>67.9</v>
      </c>
      <c r="F7" s="19">
        <v>75.7</v>
      </c>
      <c r="G7" s="19"/>
      <c r="H7" s="20">
        <v>7.6</v>
      </c>
      <c r="I7" s="19">
        <v>7</v>
      </c>
      <c r="J7" s="21">
        <v>5.6</v>
      </c>
      <c r="K7" s="19">
        <v>13.5</v>
      </c>
      <c r="L7" s="19">
        <v>11.6</v>
      </c>
      <c r="M7">
        <f>+A7</f>
        <v>0</v>
      </c>
      <c r="N7">
        <v>100000</v>
      </c>
      <c r="O7">
        <f>1/(1+$O$4)^A7*N7</f>
        <v>100000</v>
      </c>
      <c r="P7" s="32">
        <f>+O7+P8</f>
        <v>1326808.059403073</v>
      </c>
      <c r="Q7" s="37">
        <f>+N7+Q8</f>
        <v>7541326.559061883</v>
      </c>
      <c r="R7" s="36">
        <f>+Q8/N7+0.5</f>
        <v>74.91326559061883</v>
      </c>
      <c r="S7" s="35">
        <f>+P8/O7+0.5</f>
        <v>12.76808059403073</v>
      </c>
      <c r="V7">
        <f>+M7</f>
        <v>0</v>
      </c>
      <c r="W7">
        <v>100000</v>
      </c>
      <c r="X7">
        <f>1/(1+$O$4)^A7*W7</f>
        <v>100000</v>
      </c>
      <c r="Y7" s="37">
        <f>+X7+Y8</f>
        <v>1325883.8188694322</v>
      </c>
      <c r="Z7" s="37">
        <f>+W7+Z8</f>
        <v>7384894.784542927</v>
      </c>
      <c r="AA7" s="36">
        <f>+Z8/W7+0.5</f>
        <v>73.34894784542927</v>
      </c>
      <c r="AB7" s="35">
        <f>+Y8/X7+0.5</f>
        <v>12.758838188694321</v>
      </c>
      <c r="AE7">
        <f>+V7</f>
        <v>0</v>
      </c>
      <c r="AF7">
        <v>100000</v>
      </c>
      <c r="AG7">
        <f>1/(1+$O$4)^A7*AF7</f>
        <v>100000</v>
      </c>
      <c r="AH7" s="37">
        <f>+AG7+AH8</f>
        <v>1334013.8569669474</v>
      </c>
      <c r="AI7" s="37">
        <f>+AF7+AI8</f>
        <v>7960757.338796979</v>
      </c>
      <c r="AJ7" s="36">
        <f>+AI8/AF7+0.5</f>
        <v>79.1075733879698</v>
      </c>
      <c r="AK7" s="35">
        <f>+AH8/AG7+0.5</f>
        <v>12.840138569669474</v>
      </c>
      <c r="AN7">
        <f>+AE7</f>
        <v>0</v>
      </c>
      <c r="AO7" s="38">
        <f>+R7</f>
        <v>74.91326559061883</v>
      </c>
      <c r="AP7" s="38">
        <f>+AA7</f>
        <v>73.34894784542927</v>
      </c>
      <c r="AQ7" s="38">
        <f>+AJ7</f>
        <v>79.1075733879698</v>
      </c>
      <c r="AR7" s="35">
        <f>+S7</f>
        <v>12.76808059403073</v>
      </c>
      <c r="AS7" s="35">
        <f>+AB7</f>
        <v>12.758838188694321</v>
      </c>
      <c r="AT7" s="35">
        <f>+AK7</f>
        <v>12.840138569669474</v>
      </c>
    </row>
    <row r="8" spans="1:46" ht="12.75">
      <c r="A8" s="22">
        <v>1</v>
      </c>
      <c r="B8" s="23">
        <v>75.4</v>
      </c>
      <c r="C8" s="19">
        <v>72.9</v>
      </c>
      <c r="D8" s="19">
        <v>79</v>
      </c>
      <c r="E8" s="19">
        <v>67.8</v>
      </c>
      <c r="F8" s="19">
        <v>75.6</v>
      </c>
      <c r="G8" s="19"/>
      <c r="H8" s="20">
        <v>0.6</v>
      </c>
      <c r="I8" s="19">
        <v>0.6</v>
      </c>
      <c r="J8" s="21">
        <v>0.4</v>
      </c>
      <c r="K8" s="19">
        <v>1</v>
      </c>
      <c r="L8" s="19">
        <v>0.7</v>
      </c>
      <c r="M8">
        <f aca="true" t="shared" si="0" ref="M8:M71">+A8</f>
        <v>1</v>
      </c>
      <c r="N8">
        <f>+N7*(1-H7/1000)</f>
        <v>99240</v>
      </c>
      <c r="O8" s="32">
        <f aca="true" t="shared" si="1" ref="O8:O23">1/(1+$O$4)^A8*N8</f>
        <v>91888.88888888888</v>
      </c>
      <c r="P8" s="32">
        <f aca="true" t="shared" si="2" ref="P8:P23">+O8+P9</f>
        <v>1226808.059403073</v>
      </c>
      <c r="Q8" s="37">
        <f aca="true" t="shared" si="3" ref="Q8:Q71">+N8+Q9</f>
        <v>7441326.559061883</v>
      </c>
      <c r="R8" s="36">
        <f aca="true" t="shared" si="4" ref="R8:R71">+Q9/N8+0.5</f>
        <v>74.48313743512578</v>
      </c>
      <c r="S8" s="35">
        <f aca="true" t="shared" si="5" ref="S8:S71">+P9/O8+0.5</f>
        <v>12.850994600517122</v>
      </c>
      <c r="V8">
        <f aca="true" t="shared" si="6" ref="V8:V71">+M8</f>
        <v>1</v>
      </c>
      <c r="W8">
        <f>+W7*(1-I7/1000)</f>
        <v>99300</v>
      </c>
      <c r="X8" s="32">
        <f aca="true" t="shared" si="7" ref="X8:X71">1/(1+$O$4)^A8*W8</f>
        <v>91944.44444444444</v>
      </c>
      <c r="Y8" s="37">
        <f aca="true" t="shared" si="8" ref="Y8:Y71">+X8+Y9</f>
        <v>1225883.8188694322</v>
      </c>
      <c r="Z8" s="37">
        <f aca="true" t="shared" si="9" ref="Z8:Z38">+W8+Z9</f>
        <v>7284894.784542927</v>
      </c>
      <c r="AA8" s="36">
        <f aca="true" t="shared" si="10" ref="AA8:AA71">+Z9/W8+0.5</f>
        <v>72.86248524212414</v>
      </c>
      <c r="AB8" s="35">
        <f aca="true" t="shared" si="11" ref="AB8:AB71">+Y9/X8+0.5</f>
        <v>12.832875371389596</v>
      </c>
      <c r="AE8">
        <f aca="true" t="shared" si="12" ref="AE8:AE71">+V8</f>
        <v>1</v>
      </c>
      <c r="AF8">
        <f>+AF7*(1-J7/1000)</f>
        <v>99440</v>
      </c>
      <c r="AG8" s="32">
        <f aca="true" t="shared" si="13" ref="AG8:AG71">1/(1+$O$4)^A8*AF8</f>
        <v>92074.07407407406</v>
      </c>
      <c r="AH8" s="37">
        <f aca="true" t="shared" si="14" ref="AH8:AH71">+AG8+AH9</f>
        <v>1234013.8569669474</v>
      </c>
      <c r="AI8" s="37">
        <f aca="true" t="shared" si="15" ref="AI8:AI71">+AF8+AI9</f>
        <v>7860757.338796979</v>
      </c>
      <c r="AJ8" s="36">
        <f aca="true" t="shared" si="16" ref="AJ8:AJ71">+AI9/AF8+0.5</f>
        <v>78.55025481493341</v>
      </c>
      <c r="AK8" s="35">
        <f aca="true" t="shared" si="17" ref="AK8:AK71">+AH9/AG8+0.5</f>
        <v>12.902403112674008</v>
      </c>
      <c r="AN8">
        <f aca="true" t="shared" si="18" ref="AN8:AN71">+AE8</f>
        <v>1</v>
      </c>
      <c r="AO8" s="38">
        <f aca="true" t="shared" si="19" ref="AO8:AO71">+R8</f>
        <v>74.48313743512578</v>
      </c>
      <c r="AP8" s="38">
        <f aca="true" t="shared" si="20" ref="AP8:AP71">+AA8</f>
        <v>72.86248524212414</v>
      </c>
      <c r="AQ8" s="38">
        <f aca="true" t="shared" si="21" ref="AQ8:AQ71">+AJ8</f>
        <v>78.55025481493341</v>
      </c>
      <c r="AR8" s="35">
        <f aca="true" t="shared" si="22" ref="AR8:AR71">+S8</f>
        <v>12.850994600517122</v>
      </c>
      <c r="AS8" s="35">
        <f aca="true" t="shared" si="23" ref="AS8:AS71">+AB8</f>
        <v>12.832875371389596</v>
      </c>
      <c r="AT8" s="35">
        <f aca="true" t="shared" si="24" ref="AT8:AT71">+AK8</f>
        <v>12.902403112674008</v>
      </c>
    </row>
    <row r="9" spans="1:46" ht="12.75">
      <c r="A9" s="22">
        <v>2</v>
      </c>
      <c r="B9" s="23">
        <v>74.4</v>
      </c>
      <c r="C9" s="19">
        <v>42</v>
      </c>
      <c r="D9" s="19">
        <v>78.1</v>
      </c>
      <c r="E9" s="19">
        <v>66.9</v>
      </c>
      <c r="F9" s="19">
        <v>74.6</v>
      </c>
      <c r="G9" s="19"/>
      <c r="H9" s="20">
        <v>0.4</v>
      </c>
      <c r="I9" s="19">
        <v>0.4</v>
      </c>
      <c r="J9" s="21">
        <v>0.3</v>
      </c>
      <c r="K9" s="19">
        <v>0.7</v>
      </c>
      <c r="L9" s="19">
        <v>0.6</v>
      </c>
      <c r="M9">
        <f t="shared" si="0"/>
        <v>2</v>
      </c>
      <c r="N9" s="32">
        <f aca="true" t="shared" si="25" ref="N9:N24">+N8*(1-H8/1000)</f>
        <v>99180.45599999999</v>
      </c>
      <c r="O9" s="32">
        <f t="shared" si="1"/>
        <v>85031.25514403291</v>
      </c>
      <c r="P9" s="32">
        <f t="shared" si="2"/>
        <v>1134919.1705141843</v>
      </c>
      <c r="Q9" s="37">
        <f t="shared" si="3"/>
        <v>7342086.559061883</v>
      </c>
      <c r="R9" s="36">
        <f t="shared" si="4"/>
        <v>73.5275539675063</v>
      </c>
      <c r="S9" s="35">
        <f t="shared" si="5"/>
        <v>12.847082418009297</v>
      </c>
      <c r="V9">
        <f t="shared" si="6"/>
        <v>2</v>
      </c>
      <c r="W9" s="32">
        <f aca="true" t="shared" si="26" ref="W9:W72">+W8*(1-I8/1000)</f>
        <v>99240.42</v>
      </c>
      <c r="X9" s="32">
        <f t="shared" si="7"/>
        <v>85082.66460905349</v>
      </c>
      <c r="Y9" s="37">
        <f t="shared" si="8"/>
        <v>1133939.3744249877</v>
      </c>
      <c r="Z9" s="37">
        <f t="shared" si="9"/>
        <v>7185594.784542927</v>
      </c>
      <c r="AA9" s="36">
        <f t="shared" si="10"/>
        <v>71.90592879940378</v>
      </c>
      <c r="AB9" s="35">
        <f t="shared" si="11"/>
        <v>12.827501902242108</v>
      </c>
      <c r="AE9">
        <f t="shared" si="12"/>
        <v>2</v>
      </c>
      <c r="AF9" s="32">
        <f aca="true" t="shared" si="27" ref="AF9:AF72">+AF8*(1-J8/1000)</f>
        <v>99400.224</v>
      </c>
      <c r="AG9" s="32">
        <f t="shared" si="13"/>
        <v>85219.670781893</v>
      </c>
      <c r="AH9" s="37">
        <f t="shared" si="14"/>
        <v>1141939.7828928733</v>
      </c>
      <c r="AI9" s="37">
        <f t="shared" si="15"/>
        <v>7761317.338796979</v>
      </c>
      <c r="AJ9" s="36">
        <f t="shared" si="16"/>
        <v>77.58148740989736</v>
      </c>
      <c r="AK9" s="35">
        <f t="shared" si="17"/>
        <v>12.899955343825457</v>
      </c>
      <c r="AN9">
        <f t="shared" si="18"/>
        <v>2</v>
      </c>
      <c r="AO9" s="38">
        <f t="shared" si="19"/>
        <v>73.5275539675063</v>
      </c>
      <c r="AP9" s="38">
        <f t="shared" si="20"/>
        <v>71.90592879940378</v>
      </c>
      <c r="AQ9" s="38">
        <f t="shared" si="21"/>
        <v>77.58148740989736</v>
      </c>
      <c r="AR9" s="35">
        <f t="shared" si="22"/>
        <v>12.847082418009297</v>
      </c>
      <c r="AS9" s="35">
        <f t="shared" si="23"/>
        <v>12.827501902242108</v>
      </c>
      <c r="AT9" s="35">
        <f t="shared" si="24"/>
        <v>12.899955343825457</v>
      </c>
    </row>
    <row r="10" spans="1:46" ht="12.75">
      <c r="A10" s="22">
        <v>3</v>
      </c>
      <c r="B10" s="23">
        <v>73.4</v>
      </c>
      <c r="C10" s="19">
        <v>41</v>
      </c>
      <c r="D10" s="19">
        <v>77.1</v>
      </c>
      <c r="E10" s="19">
        <v>65.9</v>
      </c>
      <c r="F10" s="19">
        <v>73.7</v>
      </c>
      <c r="G10" s="19"/>
      <c r="H10" s="20">
        <v>0.3</v>
      </c>
      <c r="I10" s="19">
        <v>0.3</v>
      </c>
      <c r="J10" s="21">
        <v>0.3</v>
      </c>
      <c r="K10" s="19">
        <v>0.5</v>
      </c>
      <c r="L10" s="19">
        <v>0.5</v>
      </c>
      <c r="M10">
        <f t="shared" si="0"/>
        <v>3</v>
      </c>
      <c r="N10" s="32">
        <f t="shared" si="25"/>
        <v>99140.7838176</v>
      </c>
      <c r="O10" s="32">
        <f t="shared" si="1"/>
        <v>78701.15059442156</v>
      </c>
      <c r="P10" s="32">
        <f t="shared" si="2"/>
        <v>1049887.9153701514</v>
      </c>
      <c r="Q10" s="37">
        <f t="shared" si="3"/>
        <v>7242906.103061883</v>
      </c>
      <c r="R10" s="36">
        <f t="shared" si="4"/>
        <v>72.55677667817756</v>
      </c>
      <c r="S10" s="35">
        <f t="shared" si="5"/>
        <v>12.840185085484237</v>
      </c>
      <c r="V10">
        <f t="shared" si="6"/>
        <v>3</v>
      </c>
      <c r="W10" s="32">
        <f t="shared" si="26"/>
        <v>99200.723832</v>
      </c>
      <c r="X10" s="32">
        <f t="shared" si="7"/>
        <v>78748.7329103795</v>
      </c>
      <c r="Y10" s="37">
        <f t="shared" si="8"/>
        <v>1048856.7098159343</v>
      </c>
      <c r="Z10" s="37">
        <f t="shared" si="9"/>
        <v>7086354.364542927</v>
      </c>
      <c r="AA10" s="36">
        <f t="shared" si="10"/>
        <v>70.93450260044395</v>
      </c>
      <c r="AB10" s="35">
        <f t="shared" si="11"/>
        <v>12.819029666287994</v>
      </c>
      <c r="AE10">
        <f t="shared" si="12"/>
        <v>3</v>
      </c>
      <c r="AF10" s="32">
        <f t="shared" si="27"/>
        <v>99370.4039328</v>
      </c>
      <c r="AG10" s="32">
        <f t="shared" si="13"/>
        <v>78883.43044505411</v>
      </c>
      <c r="AH10" s="37">
        <f t="shared" si="14"/>
        <v>1056720.1121109803</v>
      </c>
      <c r="AI10" s="37">
        <f t="shared" si="15"/>
        <v>7661917.114796978</v>
      </c>
      <c r="AJ10" s="36">
        <f t="shared" si="16"/>
        <v>76.60461879553603</v>
      </c>
      <c r="AK10" s="35">
        <f t="shared" si="17"/>
        <v>12.895970562500244</v>
      </c>
      <c r="AN10">
        <f t="shared" si="18"/>
        <v>3</v>
      </c>
      <c r="AO10" s="38">
        <f t="shared" si="19"/>
        <v>72.55677667817756</v>
      </c>
      <c r="AP10" s="38">
        <f t="shared" si="20"/>
        <v>70.93450260044395</v>
      </c>
      <c r="AQ10" s="38">
        <f t="shared" si="21"/>
        <v>76.60461879553603</v>
      </c>
      <c r="AR10" s="35">
        <f t="shared" si="22"/>
        <v>12.840185085484237</v>
      </c>
      <c r="AS10" s="35">
        <f t="shared" si="23"/>
        <v>12.819029666287994</v>
      </c>
      <c r="AT10" s="35">
        <f t="shared" si="24"/>
        <v>12.895970562500244</v>
      </c>
    </row>
    <row r="11" spans="1:46" ht="12.75">
      <c r="A11" s="22">
        <v>4</v>
      </c>
      <c r="B11" s="23">
        <v>72.5</v>
      </c>
      <c r="C11" s="19">
        <v>40</v>
      </c>
      <c r="D11" s="19">
        <v>76.1</v>
      </c>
      <c r="E11" s="19">
        <v>64.9</v>
      </c>
      <c r="F11" s="19">
        <v>72.7</v>
      </c>
      <c r="G11" s="19"/>
      <c r="H11" s="20">
        <v>0.3</v>
      </c>
      <c r="I11" s="19">
        <v>0.3</v>
      </c>
      <c r="J11" s="21">
        <v>0.2</v>
      </c>
      <c r="K11" s="19">
        <v>0.4</v>
      </c>
      <c r="L11" s="19">
        <v>0.4</v>
      </c>
      <c r="M11">
        <f t="shared" si="0"/>
        <v>4</v>
      </c>
      <c r="N11" s="32">
        <f t="shared" si="25"/>
        <v>99111.04158245472</v>
      </c>
      <c r="O11" s="32">
        <f t="shared" si="1"/>
        <v>72849.57430485486</v>
      </c>
      <c r="P11" s="32">
        <f t="shared" si="2"/>
        <v>971186.7647757297</v>
      </c>
      <c r="Q11" s="37">
        <f t="shared" si="3"/>
        <v>7143765.319244282</v>
      </c>
      <c r="R11" s="36">
        <f t="shared" si="4"/>
        <v>71.57840019823702</v>
      </c>
      <c r="S11" s="35">
        <f t="shared" si="5"/>
        <v>12.831399312116607</v>
      </c>
      <c r="V11">
        <f t="shared" si="6"/>
        <v>4</v>
      </c>
      <c r="W11" s="32">
        <f t="shared" si="26"/>
        <v>99170.9636148504</v>
      </c>
      <c r="X11" s="32">
        <f t="shared" si="7"/>
        <v>72893.61878750591</v>
      </c>
      <c r="Y11" s="37">
        <f t="shared" si="8"/>
        <v>970107.9769055548</v>
      </c>
      <c r="Z11" s="37">
        <f t="shared" si="9"/>
        <v>6987153.640710927</v>
      </c>
      <c r="AA11" s="36">
        <f t="shared" si="10"/>
        <v>69.95563929223162</v>
      </c>
      <c r="AB11" s="35">
        <f t="shared" si="11"/>
        <v>12.808544602971926</v>
      </c>
      <c r="AE11">
        <f t="shared" si="12"/>
        <v>4</v>
      </c>
      <c r="AF11" s="32">
        <f t="shared" si="27"/>
        <v>99340.59281162017</v>
      </c>
      <c r="AG11" s="32">
        <f t="shared" si="13"/>
        <v>73018.30131103758</v>
      </c>
      <c r="AH11" s="37">
        <f t="shared" si="14"/>
        <v>977836.6816659262</v>
      </c>
      <c r="AI11" s="37">
        <f t="shared" si="15"/>
        <v>7562546.710864179</v>
      </c>
      <c r="AJ11" s="36">
        <f t="shared" si="16"/>
        <v>75.62745703264582</v>
      </c>
      <c r="AK11" s="35">
        <f t="shared" si="17"/>
        <v>12.891665707212429</v>
      </c>
      <c r="AN11">
        <f t="shared" si="18"/>
        <v>4</v>
      </c>
      <c r="AO11" s="38">
        <f t="shared" si="19"/>
        <v>71.57840019823702</v>
      </c>
      <c r="AP11" s="38">
        <f t="shared" si="20"/>
        <v>69.95563929223162</v>
      </c>
      <c r="AQ11" s="38">
        <f t="shared" si="21"/>
        <v>75.62745703264582</v>
      </c>
      <c r="AR11" s="35">
        <f t="shared" si="22"/>
        <v>12.831399312116607</v>
      </c>
      <c r="AS11" s="35">
        <f t="shared" si="23"/>
        <v>12.808544602971926</v>
      </c>
      <c r="AT11" s="35">
        <f t="shared" si="24"/>
        <v>12.891665707212429</v>
      </c>
    </row>
    <row r="12" spans="1:46" ht="12.75">
      <c r="A12" s="22">
        <v>5</v>
      </c>
      <c r="B12" s="23">
        <v>71.5</v>
      </c>
      <c r="C12" s="19">
        <v>69.1</v>
      </c>
      <c r="D12" s="19">
        <v>75.1</v>
      </c>
      <c r="E12" s="19">
        <v>64</v>
      </c>
      <c r="F12" s="19">
        <v>71.7</v>
      </c>
      <c r="G12" s="19"/>
      <c r="H12" s="20">
        <v>0.2</v>
      </c>
      <c r="I12" s="19">
        <v>0.2</v>
      </c>
      <c r="J12" s="21">
        <v>0.2</v>
      </c>
      <c r="K12" s="19">
        <v>0.4</v>
      </c>
      <c r="L12" s="19">
        <v>0.3</v>
      </c>
      <c r="M12">
        <f t="shared" si="0"/>
        <v>5</v>
      </c>
      <c r="N12" s="32">
        <f t="shared" si="25"/>
        <v>99081.30826997999</v>
      </c>
      <c r="O12" s="32">
        <f t="shared" si="1"/>
        <v>67433.07354866981</v>
      </c>
      <c r="P12" s="32">
        <f t="shared" si="2"/>
        <v>898337.1904708749</v>
      </c>
      <c r="Q12" s="37">
        <f t="shared" si="3"/>
        <v>7044654.277661827</v>
      </c>
      <c r="R12" s="36">
        <f t="shared" si="4"/>
        <v>70.5997301172722</v>
      </c>
      <c r="S12" s="35">
        <f t="shared" si="5"/>
        <v>12.821907829434767</v>
      </c>
      <c r="V12">
        <f t="shared" si="6"/>
        <v>5</v>
      </c>
      <c r="W12" s="32">
        <f t="shared" si="26"/>
        <v>99141.21232576596</v>
      </c>
      <c r="X12" s="32">
        <f t="shared" si="7"/>
        <v>67473.84324247192</v>
      </c>
      <c r="Y12" s="37">
        <f t="shared" si="8"/>
        <v>897214.3581180489</v>
      </c>
      <c r="Z12" s="37">
        <f t="shared" si="9"/>
        <v>6887982.677096076</v>
      </c>
      <c r="AA12" s="36">
        <f t="shared" si="10"/>
        <v>68.9764822369027</v>
      </c>
      <c r="AB12" s="35">
        <f t="shared" si="11"/>
        <v>12.7972173364106</v>
      </c>
      <c r="AE12">
        <f t="shared" si="12"/>
        <v>5</v>
      </c>
      <c r="AF12" s="32">
        <f t="shared" si="27"/>
        <v>99320.72469305784</v>
      </c>
      <c r="AG12" s="32">
        <f t="shared" si="13"/>
        <v>67596.01634331052</v>
      </c>
      <c r="AH12" s="37">
        <f t="shared" si="14"/>
        <v>904818.3803548886</v>
      </c>
      <c r="AI12" s="37">
        <f t="shared" si="15"/>
        <v>7463206.118052559</v>
      </c>
      <c r="AJ12" s="36">
        <f t="shared" si="16"/>
        <v>74.64248552975178</v>
      </c>
      <c r="AK12" s="35">
        <f t="shared" si="17"/>
        <v>12.885676099009226</v>
      </c>
      <c r="AN12">
        <f t="shared" si="18"/>
        <v>5</v>
      </c>
      <c r="AO12" s="38">
        <f t="shared" si="19"/>
        <v>70.5997301172722</v>
      </c>
      <c r="AP12" s="38">
        <f t="shared" si="20"/>
        <v>68.9764822369027</v>
      </c>
      <c r="AQ12" s="38">
        <f t="shared" si="21"/>
        <v>74.64248552975178</v>
      </c>
      <c r="AR12" s="35">
        <f t="shared" si="22"/>
        <v>12.821907829434767</v>
      </c>
      <c r="AS12" s="35">
        <f t="shared" si="23"/>
        <v>12.7972173364106</v>
      </c>
      <c r="AT12" s="35">
        <f t="shared" si="24"/>
        <v>12.885676099009226</v>
      </c>
    </row>
    <row r="13" spans="1:46" ht="12.75">
      <c r="A13" s="22">
        <v>6</v>
      </c>
      <c r="B13" s="23">
        <v>70.5</v>
      </c>
      <c r="C13" s="19">
        <v>68.1</v>
      </c>
      <c r="D13" s="19">
        <v>74.1</v>
      </c>
      <c r="E13" s="19">
        <v>63</v>
      </c>
      <c r="F13" s="19">
        <v>70.8</v>
      </c>
      <c r="G13" s="19"/>
      <c r="H13" s="20">
        <v>0.2</v>
      </c>
      <c r="I13" s="19">
        <v>0.2</v>
      </c>
      <c r="J13" s="21">
        <v>0.2</v>
      </c>
      <c r="K13" s="19">
        <v>0.4</v>
      </c>
      <c r="L13" s="19">
        <v>0.3</v>
      </c>
      <c r="M13">
        <f t="shared" si="0"/>
        <v>6</v>
      </c>
      <c r="N13" s="32">
        <f t="shared" si="25"/>
        <v>99061.492008326</v>
      </c>
      <c r="O13" s="32">
        <f t="shared" si="1"/>
        <v>62425.54345737043</v>
      </c>
      <c r="P13" s="32">
        <f t="shared" si="2"/>
        <v>830904.1169222051</v>
      </c>
      <c r="Q13" s="37">
        <f t="shared" si="3"/>
        <v>6945572.969391847</v>
      </c>
      <c r="R13" s="36">
        <f t="shared" si="4"/>
        <v>69.61375286784578</v>
      </c>
      <c r="S13" s="35">
        <f t="shared" si="5"/>
        <v>12.810322520293608</v>
      </c>
      <c r="V13">
        <f t="shared" si="6"/>
        <v>6</v>
      </c>
      <c r="W13" s="32">
        <f t="shared" si="26"/>
        <v>99121.3840833008</v>
      </c>
      <c r="X13" s="32">
        <f t="shared" si="7"/>
        <v>62463.28562391056</v>
      </c>
      <c r="Y13" s="37">
        <f t="shared" si="8"/>
        <v>829740.514875577</v>
      </c>
      <c r="Z13" s="37">
        <f t="shared" si="9"/>
        <v>6788841.464770311</v>
      </c>
      <c r="AA13" s="36">
        <f t="shared" si="10"/>
        <v>67.99018027295729</v>
      </c>
      <c r="AB13" s="35">
        <f t="shared" si="11"/>
        <v>12.783651453614175</v>
      </c>
      <c r="AE13">
        <f t="shared" si="12"/>
        <v>6</v>
      </c>
      <c r="AF13" s="32">
        <f t="shared" si="27"/>
        <v>99300.86054811924</v>
      </c>
      <c r="AG13" s="32">
        <f t="shared" si="13"/>
        <v>62576.386240779495</v>
      </c>
      <c r="AH13" s="37">
        <f t="shared" si="14"/>
        <v>837222.3640115781</v>
      </c>
      <c r="AI13" s="37">
        <f t="shared" si="15"/>
        <v>7363885.393359501</v>
      </c>
      <c r="AJ13" s="36">
        <f t="shared" si="16"/>
        <v>73.6573169931504</v>
      </c>
      <c r="AK13" s="35">
        <f t="shared" si="17"/>
        <v>12.879206028135592</v>
      </c>
      <c r="AN13">
        <f t="shared" si="18"/>
        <v>6</v>
      </c>
      <c r="AO13" s="38">
        <f t="shared" si="19"/>
        <v>69.61375286784578</v>
      </c>
      <c r="AP13" s="38">
        <f t="shared" si="20"/>
        <v>67.99018027295729</v>
      </c>
      <c r="AQ13" s="38">
        <f t="shared" si="21"/>
        <v>73.6573169931504</v>
      </c>
      <c r="AR13" s="35">
        <f t="shared" si="22"/>
        <v>12.810322520293608</v>
      </c>
      <c r="AS13" s="35">
        <f t="shared" si="23"/>
        <v>12.783651453614175</v>
      </c>
      <c r="AT13" s="35">
        <f t="shared" si="24"/>
        <v>12.879206028135592</v>
      </c>
    </row>
    <row r="14" spans="1:46" ht="12.75">
      <c r="A14" s="22">
        <v>7</v>
      </c>
      <c r="B14" s="23">
        <v>69.5</v>
      </c>
      <c r="C14" s="19">
        <v>67.1</v>
      </c>
      <c r="D14" s="19">
        <v>73.1</v>
      </c>
      <c r="E14" s="19">
        <v>62</v>
      </c>
      <c r="F14" s="19">
        <v>69.8</v>
      </c>
      <c r="G14" s="19"/>
      <c r="H14" s="20">
        <v>0.2</v>
      </c>
      <c r="I14" s="19">
        <v>0.2</v>
      </c>
      <c r="J14" s="21">
        <v>0.2</v>
      </c>
      <c r="K14" s="19">
        <v>0.3</v>
      </c>
      <c r="L14" s="19">
        <v>0.2</v>
      </c>
      <c r="M14">
        <f t="shared" si="0"/>
        <v>7</v>
      </c>
      <c r="N14" s="32">
        <f t="shared" si="25"/>
        <v>99041.67970992433</v>
      </c>
      <c r="O14" s="32">
        <f t="shared" si="1"/>
        <v>57789.86884136941</v>
      </c>
      <c r="P14" s="32">
        <f t="shared" si="2"/>
        <v>768478.5734648346</v>
      </c>
      <c r="Q14" s="37">
        <f t="shared" si="3"/>
        <v>6846511.477383521</v>
      </c>
      <c r="R14" s="36">
        <f t="shared" si="4"/>
        <v>68.62757838352248</v>
      </c>
      <c r="S14" s="35">
        <f t="shared" si="5"/>
        <v>12.797807883493796</v>
      </c>
      <c r="V14">
        <f t="shared" si="6"/>
        <v>7</v>
      </c>
      <c r="W14" s="32">
        <f t="shared" si="26"/>
        <v>99101.55980648415</v>
      </c>
      <c r="X14" s="32">
        <f t="shared" si="7"/>
        <v>57824.80830257943</v>
      </c>
      <c r="Y14" s="37">
        <f t="shared" si="8"/>
        <v>767277.2292516663</v>
      </c>
      <c r="Z14" s="37">
        <f t="shared" si="9"/>
        <v>6689720.08068701</v>
      </c>
      <c r="AA14" s="36">
        <f t="shared" si="10"/>
        <v>67.00368100915911</v>
      </c>
      <c r="AB14" s="35">
        <f t="shared" si="11"/>
        <v>12.768997369377182</v>
      </c>
      <c r="AE14">
        <f t="shared" si="12"/>
        <v>7</v>
      </c>
      <c r="AF14" s="32">
        <f t="shared" si="27"/>
        <v>99281.00037600962</v>
      </c>
      <c r="AG14" s="32">
        <f t="shared" si="13"/>
        <v>57929.51015141791</v>
      </c>
      <c r="AH14" s="37">
        <f t="shared" si="14"/>
        <v>774645.9777707986</v>
      </c>
      <c r="AI14" s="37">
        <f t="shared" si="15"/>
        <v>7264584.532811382</v>
      </c>
      <c r="AJ14" s="36">
        <f t="shared" si="16"/>
        <v>72.67195138342709</v>
      </c>
      <c r="AK14" s="35">
        <f t="shared" si="17"/>
        <v>12.872216953777192</v>
      </c>
      <c r="AN14">
        <f t="shared" si="18"/>
        <v>7</v>
      </c>
      <c r="AO14" s="38">
        <f t="shared" si="19"/>
        <v>68.62757838352248</v>
      </c>
      <c r="AP14" s="38">
        <f t="shared" si="20"/>
        <v>67.00368100915911</v>
      </c>
      <c r="AQ14" s="38">
        <f t="shared" si="21"/>
        <v>72.67195138342709</v>
      </c>
      <c r="AR14" s="35">
        <f t="shared" si="22"/>
        <v>12.797807883493796</v>
      </c>
      <c r="AS14" s="35">
        <f t="shared" si="23"/>
        <v>12.768997369377182</v>
      </c>
      <c r="AT14" s="35">
        <f t="shared" si="24"/>
        <v>12.872216953777192</v>
      </c>
    </row>
    <row r="15" spans="1:46" ht="12.75">
      <c r="A15" s="22">
        <v>8</v>
      </c>
      <c r="B15" s="23">
        <v>68.5</v>
      </c>
      <c r="C15" s="19">
        <v>66.1</v>
      </c>
      <c r="D15" s="19">
        <v>72.2</v>
      </c>
      <c r="E15" s="19">
        <v>61</v>
      </c>
      <c r="F15" s="19">
        <v>68.8</v>
      </c>
      <c r="G15" s="19"/>
      <c r="H15" s="20">
        <v>0.2</v>
      </c>
      <c r="I15" s="19">
        <v>0.2</v>
      </c>
      <c r="J15" s="21">
        <v>0.1</v>
      </c>
      <c r="K15" s="19">
        <v>0.3</v>
      </c>
      <c r="L15" s="19">
        <v>0.2</v>
      </c>
      <c r="M15">
        <f t="shared" si="0"/>
        <v>8</v>
      </c>
      <c r="N15" s="32">
        <f t="shared" si="25"/>
        <v>99021.87137398234</v>
      </c>
      <c r="O15" s="32">
        <f t="shared" si="1"/>
        <v>53498.435988519566</v>
      </c>
      <c r="P15" s="32">
        <f t="shared" si="2"/>
        <v>710688.7046234652</v>
      </c>
      <c r="Q15" s="37">
        <f t="shared" si="3"/>
        <v>6747469.797673597</v>
      </c>
      <c r="R15" s="36">
        <f t="shared" si="4"/>
        <v>67.64120662484744</v>
      </c>
      <c r="S15" s="35">
        <f t="shared" si="5"/>
        <v>12.78428937204771</v>
      </c>
      <c r="V15">
        <f t="shared" si="6"/>
        <v>8</v>
      </c>
      <c r="W15" s="32">
        <f t="shared" si="26"/>
        <v>99081.73949452286</v>
      </c>
      <c r="X15" s="32">
        <f t="shared" si="7"/>
        <v>53530.78087122122</v>
      </c>
      <c r="Y15" s="37">
        <f t="shared" si="8"/>
        <v>709452.4209490869</v>
      </c>
      <c r="Z15" s="37">
        <f t="shared" si="9"/>
        <v>6590618.520880526</v>
      </c>
      <c r="AA15" s="36">
        <f t="shared" si="10"/>
        <v>66.01698440604031</v>
      </c>
      <c r="AB15" s="35">
        <f t="shared" si="11"/>
        <v>12.753167792485854</v>
      </c>
      <c r="AE15">
        <f t="shared" si="12"/>
        <v>8</v>
      </c>
      <c r="AF15" s="32">
        <f t="shared" si="27"/>
        <v>99261.14417593442</v>
      </c>
      <c r="AG15" s="32">
        <f t="shared" si="13"/>
        <v>53627.707638321874</v>
      </c>
      <c r="AH15" s="37">
        <f t="shared" si="14"/>
        <v>716716.4676193807</v>
      </c>
      <c r="AI15" s="37">
        <f t="shared" si="15"/>
        <v>7165303.5324353725</v>
      </c>
      <c r="AJ15" s="36">
        <f t="shared" si="16"/>
        <v>71.68638866115931</v>
      </c>
      <c r="AK15" s="35">
        <f t="shared" si="17"/>
        <v>12.864667243528075</v>
      </c>
      <c r="AN15">
        <f t="shared" si="18"/>
        <v>8</v>
      </c>
      <c r="AO15" s="38">
        <f t="shared" si="19"/>
        <v>67.64120662484744</v>
      </c>
      <c r="AP15" s="38">
        <f t="shared" si="20"/>
        <v>66.01698440604031</v>
      </c>
      <c r="AQ15" s="38">
        <f t="shared" si="21"/>
        <v>71.68638866115931</v>
      </c>
      <c r="AR15" s="35">
        <f t="shared" si="22"/>
        <v>12.78428937204771</v>
      </c>
      <c r="AS15" s="35">
        <f t="shared" si="23"/>
        <v>12.753167792485854</v>
      </c>
      <c r="AT15" s="35">
        <f t="shared" si="24"/>
        <v>12.864667243528075</v>
      </c>
    </row>
    <row r="16" spans="1:46" ht="12.75">
      <c r="A16" s="22">
        <v>9</v>
      </c>
      <c r="B16" s="23">
        <v>67.5</v>
      </c>
      <c r="C16" s="19">
        <v>65.1</v>
      </c>
      <c r="D16" s="19">
        <v>71.2</v>
      </c>
      <c r="E16" s="19">
        <v>60.1</v>
      </c>
      <c r="F16" s="19">
        <v>67.8</v>
      </c>
      <c r="G16" s="19"/>
      <c r="H16" s="20">
        <v>0.2</v>
      </c>
      <c r="I16" s="19">
        <v>0.2</v>
      </c>
      <c r="J16" s="21">
        <v>0.1</v>
      </c>
      <c r="K16" s="19">
        <v>0.2</v>
      </c>
      <c r="L16" s="19">
        <v>0.2</v>
      </c>
      <c r="M16">
        <f t="shared" si="0"/>
        <v>9</v>
      </c>
      <c r="N16" s="32">
        <f t="shared" si="25"/>
        <v>99002.06699970755</v>
      </c>
      <c r="O16" s="32">
        <f t="shared" si="1"/>
        <v>49525.68176048321</v>
      </c>
      <c r="P16" s="32">
        <f t="shared" si="2"/>
        <v>657190.2686349456</v>
      </c>
      <c r="Q16" s="37">
        <f t="shared" si="3"/>
        <v>6648447.926299615</v>
      </c>
      <c r="R16" s="36">
        <f t="shared" si="4"/>
        <v>66.65463755235793</v>
      </c>
      <c r="S16" s="35">
        <f t="shared" si="5"/>
        <v>12.769686459103346</v>
      </c>
      <c r="V16">
        <f t="shared" si="6"/>
        <v>9</v>
      </c>
      <c r="W16" s="32">
        <f t="shared" si="26"/>
        <v>99061.92314662396</v>
      </c>
      <c r="X16" s="32">
        <f t="shared" si="7"/>
        <v>49555.62473615461</v>
      </c>
      <c r="Y16" s="37">
        <f t="shared" si="8"/>
        <v>655921.6400778657</v>
      </c>
      <c r="Z16" s="37">
        <f t="shared" si="9"/>
        <v>6491536.781386003</v>
      </c>
      <c r="AA16" s="36">
        <f t="shared" si="10"/>
        <v>65.03009042412513</v>
      </c>
      <c r="AB16" s="35">
        <f t="shared" si="11"/>
        <v>12.736068429570636</v>
      </c>
      <c r="AE16">
        <f t="shared" si="12"/>
        <v>9</v>
      </c>
      <c r="AF16" s="32">
        <f t="shared" si="27"/>
        <v>99251.21806151682</v>
      </c>
      <c r="AG16" s="32">
        <f t="shared" si="13"/>
        <v>49650.319321813</v>
      </c>
      <c r="AH16" s="37">
        <f t="shared" si="14"/>
        <v>663088.7599810588</v>
      </c>
      <c r="AI16" s="37">
        <f t="shared" si="15"/>
        <v>7066042.388259438</v>
      </c>
      <c r="AJ16" s="36">
        <f t="shared" si="16"/>
        <v>70.69350801196052</v>
      </c>
      <c r="AK16" s="35">
        <f t="shared" si="17"/>
        <v>12.855176140624383</v>
      </c>
      <c r="AN16">
        <f t="shared" si="18"/>
        <v>9</v>
      </c>
      <c r="AO16" s="38">
        <f t="shared" si="19"/>
        <v>66.65463755235793</v>
      </c>
      <c r="AP16" s="38">
        <f t="shared" si="20"/>
        <v>65.03009042412513</v>
      </c>
      <c r="AQ16" s="38">
        <f t="shared" si="21"/>
        <v>70.69350801196052</v>
      </c>
      <c r="AR16" s="35">
        <f t="shared" si="22"/>
        <v>12.769686459103346</v>
      </c>
      <c r="AS16" s="35">
        <f t="shared" si="23"/>
        <v>12.736068429570636</v>
      </c>
      <c r="AT16" s="35">
        <f t="shared" si="24"/>
        <v>12.855176140624383</v>
      </c>
    </row>
    <row r="17" spans="1:46" ht="12.75">
      <c r="A17" s="22">
        <v>10</v>
      </c>
      <c r="B17" s="23">
        <v>66.6</v>
      </c>
      <c r="C17" s="19">
        <v>64.1</v>
      </c>
      <c r="D17" s="19">
        <v>70.2</v>
      </c>
      <c r="E17" s="19">
        <v>59.1</v>
      </c>
      <c r="F17" s="19">
        <v>66.8</v>
      </c>
      <c r="G17" s="19"/>
      <c r="H17" s="20">
        <v>0.2</v>
      </c>
      <c r="I17" s="19">
        <v>0.2</v>
      </c>
      <c r="J17" s="21">
        <v>0.1</v>
      </c>
      <c r="K17" s="19">
        <v>0.2</v>
      </c>
      <c r="L17" s="19">
        <v>0.2</v>
      </c>
      <c r="M17">
        <f t="shared" si="0"/>
        <v>10</v>
      </c>
      <c r="N17" s="32">
        <f t="shared" si="25"/>
        <v>98982.26658630761</v>
      </c>
      <c r="O17" s="32">
        <f t="shared" si="1"/>
        <v>45847.94131863991</v>
      </c>
      <c r="P17" s="32">
        <f t="shared" si="2"/>
        <v>607664.5868744624</v>
      </c>
      <c r="Q17" s="37">
        <f t="shared" si="3"/>
        <v>6549445.859299907</v>
      </c>
      <c r="R17" s="36">
        <f t="shared" si="4"/>
        <v>65.66787112658324</v>
      </c>
      <c r="S17" s="35">
        <f t="shared" si="5"/>
        <v>12.753912158263269</v>
      </c>
      <c r="V17">
        <f t="shared" si="6"/>
        <v>10</v>
      </c>
      <c r="W17" s="32">
        <f t="shared" si="26"/>
        <v>99042.11076199464</v>
      </c>
      <c r="X17" s="32">
        <f t="shared" si="7"/>
        <v>45875.66075111794</v>
      </c>
      <c r="Y17" s="37">
        <f t="shared" si="8"/>
        <v>606366.0153417111</v>
      </c>
      <c r="Z17" s="37">
        <f t="shared" si="9"/>
        <v>6392474.858239379</v>
      </c>
      <c r="AA17" s="36">
        <f t="shared" si="10"/>
        <v>64.04299902392992</v>
      </c>
      <c r="AB17" s="35">
        <f t="shared" si="11"/>
        <v>12.717597423420973</v>
      </c>
      <c r="AE17">
        <f t="shared" si="12"/>
        <v>10</v>
      </c>
      <c r="AF17" s="32">
        <f t="shared" si="27"/>
        <v>99241.29293971066</v>
      </c>
      <c r="AG17" s="32">
        <f t="shared" si="13"/>
        <v>45967.92063877853</v>
      </c>
      <c r="AH17" s="37">
        <f t="shared" si="14"/>
        <v>613438.4406592458</v>
      </c>
      <c r="AI17" s="37">
        <f t="shared" si="15"/>
        <v>6966791.170197921</v>
      </c>
      <c r="AJ17" s="36">
        <f t="shared" si="16"/>
        <v>69.700528064767</v>
      </c>
      <c r="AK17" s="35">
        <f t="shared" si="17"/>
        <v>12.844924724346772</v>
      </c>
      <c r="AN17">
        <f t="shared" si="18"/>
        <v>10</v>
      </c>
      <c r="AO17" s="38">
        <f t="shared" si="19"/>
        <v>65.66787112658324</v>
      </c>
      <c r="AP17" s="38">
        <f t="shared" si="20"/>
        <v>64.04299902392992</v>
      </c>
      <c r="AQ17" s="38">
        <f t="shared" si="21"/>
        <v>69.700528064767</v>
      </c>
      <c r="AR17" s="35">
        <f t="shared" si="22"/>
        <v>12.753912158263269</v>
      </c>
      <c r="AS17" s="35">
        <f t="shared" si="23"/>
        <v>12.717597423420973</v>
      </c>
      <c r="AT17" s="35">
        <f t="shared" si="24"/>
        <v>12.844924724346772</v>
      </c>
    </row>
    <row r="18" spans="1:46" ht="12.75">
      <c r="A18" s="22">
        <v>11</v>
      </c>
      <c r="B18" s="23">
        <v>65.6</v>
      </c>
      <c r="C18" s="19">
        <v>63.1</v>
      </c>
      <c r="D18" s="19">
        <v>69.2</v>
      </c>
      <c r="E18" s="19">
        <v>58.1</v>
      </c>
      <c r="F18" s="19">
        <v>65.8</v>
      </c>
      <c r="G18" s="19"/>
      <c r="H18" s="20">
        <v>0.2</v>
      </c>
      <c r="I18" s="19">
        <v>0.2</v>
      </c>
      <c r="J18" s="21">
        <v>0.1</v>
      </c>
      <c r="K18" s="19">
        <v>0.2</v>
      </c>
      <c r="L18" s="19">
        <v>0.2</v>
      </c>
      <c r="M18">
        <f t="shared" si="0"/>
        <v>11</v>
      </c>
      <c r="N18" s="32">
        <f t="shared" si="25"/>
        <v>98962.47013299035</v>
      </c>
      <c r="O18" s="32">
        <f t="shared" si="1"/>
        <v>42443.30715775573</v>
      </c>
      <c r="P18" s="32">
        <f t="shared" si="2"/>
        <v>561816.6455558225</v>
      </c>
      <c r="Q18" s="37">
        <f t="shared" si="3"/>
        <v>6450463.5927136</v>
      </c>
      <c r="R18" s="36">
        <f t="shared" si="4"/>
        <v>64.68090730804484</v>
      </c>
      <c r="S18" s="35">
        <f t="shared" si="5"/>
        <v>12.736872505425415</v>
      </c>
      <c r="V18">
        <f t="shared" si="6"/>
        <v>11</v>
      </c>
      <c r="W18" s="32">
        <f t="shared" si="26"/>
        <v>99022.30233984225</v>
      </c>
      <c r="X18" s="32">
        <f t="shared" si="7"/>
        <v>42468.96816571086</v>
      </c>
      <c r="Y18" s="37">
        <f>+X18+Y19</f>
        <v>560490.3545905931</v>
      </c>
      <c r="Z18" s="37">
        <f t="shared" si="9"/>
        <v>6293432.747477384</v>
      </c>
      <c r="AA18" s="36">
        <f t="shared" si="10"/>
        <v>63.0557101659631</v>
      </c>
      <c r="AB18" s="35">
        <f t="shared" si="11"/>
        <v>12.697644746243895</v>
      </c>
      <c r="AE18">
        <f t="shared" si="12"/>
        <v>11</v>
      </c>
      <c r="AF18" s="32">
        <f t="shared" si="27"/>
        <v>99231.3688104167</v>
      </c>
      <c r="AG18" s="32">
        <f t="shared" si="13"/>
        <v>42558.633191402456</v>
      </c>
      <c r="AH18" s="37">
        <f t="shared" si="14"/>
        <v>567470.5200204673</v>
      </c>
      <c r="AI18" s="37">
        <f t="shared" si="15"/>
        <v>6867549.87725821</v>
      </c>
      <c r="AJ18" s="36">
        <f t="shared" si="16"/>
        <v>68.70744880964796</v>
      </c>
      <c r="AK18" s="35">
        <f t="shared" si="17"/>
        <v>12.833852087503265</v>
      </c>
      <c r="AN18">
        <f t="shared" si="18"/>
        <v>11</v>
      </c>
      <c r="AO18" s="38">
        <f t="shared" si="19"/>
        <v>64.68090730804484</v>
      </c>
      <c r="AP18" s="38">
        <f t="shared" si="20"/>
        <v>63.0557101659631</v>
      </c>
      <c r="AQ18" s="38">
        <f t="shared" si="21"/>
        <v>68.70744880964796</v>
      </c>
      <c r="AR18" s="35">
        <f t="shared" si="22"/>
        <v>12.736872505425415</v>
      </c>
      <c r="AS18" s="35">
        <f t="shared" si="23"/>
        <v>12.697644746243895</v>
      </c>
      <c r="AT18" s="35">
        <f t="shared" si="24"/>
        <v>12.833852087503265</v>
      </c>
    </row>
    <row r="19" spans="1:46" ht="12.75">
      <c r="A19" s="22">
        <v>12</v>
      </c>
      <c r="B19" s="23">
        <v>64.6</v>
      </c>
      <c r="C19" s="19">
        <v>62.1</v>
      </c>
      <c r="D19" s="19">
        <v>68.2</v>
      </c>
      <c r="E19" s="19">
        <v>57.1</v>
      </c>
      <c r="F19" s="19">
        <v>64.8</v>
      </c>
      <c r="G19" s="19"/>
      <c r="H19" s="20">
        <v>0.2</v>
      </c>
      <c r="I19" s="19">
        <v>0.2</v>
      </c>
      <c r="J19" s="21">
        <v>0.2</v>
      </c>
      <c r="K19" s="19">
        <v>0.3</v>
      </c>
      <c r="L19" s="19">
        <v>0.2</v>
      </c>
      <c r="M19">
        <f t="shared" si="0"/>
        <v>12</v>
      </c>
      <c r="N19" s="32">
        <f t="shared" si="25"/>
        <v>98942.67763896375</v>
      </c>
      <c r="O19" s="32">
        <f t="shared" si="1"/>
        <v>39291.49860770757</v>
      </c>
      <c r="P19" s="32">
        <f t="shared" si="2"/>
        <v>519373.33839806676</v>
      </c>
      <c r="Q19" s="37">
        <f t="shared" si="3"/>
        <v>6351501.122580609</v>
      </c>
      <c r="R19" s="36">
        <f t="shared" si="4"/>
        <v>63.693746057256284</v>
      </c>
      <c r="S19" s="35">
        <f t="shared" si="5"/>
        <v>12.71846599905926</v>
      </c>
      <c r="V19">
        <f t="shared" si="6"/>
        <v>12</v>
      </c>
      <c r="W19" s="32">
        <f t="shared" si="26"/>
        <v>99002.49787937429</v>
      </c>
      <c r="X19" s="32">
        <f t="shared" si="7"/>
        <v>39315.2540482201</v>
      </c>
      <c r="Y19" s="37">
        <f t="shared" si="8"/>
        <v>518021.38642488234</v>
      </c>
      <c r="Z19" s="37">
        <f t="shared" si="9"/>
        <v>6194410.445137542</v>
      </c>
      <c r="AA19" s="36">
        <f t="shared" si="10"/>
        <v>62.06822381072524</v>
      </c>
      <c r="AB19" s="35">
        <f t="shared" si="11"/>
        <v>12.67609154425226</v>
      </c>
      <c r="AE19">
        <f t="shared" si="12"/>
        <v>12</v>
      </c>
      <c r="AF19" s="32">
        <f t="shared" si="27"/>
        <v>99221.44567353565</v>
      </c>
      <c r="AG19" s="32">
        <f t="shared" si="13"/>
        <v>39402.20122970677</v>
      </c>
      <c r="AH19" s="37">
        <f t="shared" si="14"/>
        <v>524911.8868290649</v>
      </c>
      <c r="AI19" s="37">
        <f t="shared" si="15"/>
        <v>6768318.508447793</v>
      </c>
      <c r="AJ19" s="36">
        <f t="shared" si="16"/>
        <v>67.71427023667162</v>
      </c>
      <c r="AK19" s="35">
        <f t="shared" si="17"/>
        <v>12.8218924437479</v>
      </c>
      <c r="AN19">
        <f t="shared" si="18"/>
        <v>12</v>
      </c>
      <c r="AO19" s="38">
        <f t="shared" si="19"/>
        <v>63.693746057256284</v>
      </c>
      <c r="AP19" s="38">
        <f t="shared" si="20"/>
        <v>62.06822381072524</v>
      </c>
      <c r="AQ19" s="38">
        <f t="shared" si="21"/>
        <v>67.71427023667162</v>
      </c>
      <c r="AR19" s="35">
        <f t="shared" si="22"/>
        <v>12.71846599905926</v>
      </c>
      <c r="AS19" s="35">
        <f t="shared" si="23"/>
        <v>12.67609154425226</v>
      </c>
      <c r="AT19" s="35">
        <f t="shared" si="24"/>
        <v>12.8218924437479</v>
      </c>
    </row>
    <row r="20" spans="1:46" ht="12.75">
      <c r="A20" s="22">
        <v>13</v>
      </c>
      <c r="B20" s="23">
        <v>63.6</v>
      </c>
      <c r="C20" s="19">
        <v>61.2</v>
      </c>
      <c r="D20" s="19">
        <v>67.2</v>
      </c>
      <c r="E20" s="19">
        <v>56.1</v>
      </c>
      <c r="F20" s="19">
        <v>63.9</v>
      </c>
      <c r="G20" s="19"/>
      <c r="H20" s="20">
        <v>0.3</v>
      </c>
      <c r="I20" s="19">
        <v>0.4</v>
      </c>
      <c r="J20" s="21">
        <v>0.2</v>
      </c>
      <c r="K20" s="19">
        <v>0.5</v>
      </c>
      <c r="L20" s="19">
        <v>0.3</v>
      </c>
      <c r="M20">
        <f t="shared" si="0"/>
        <v>13</v>
      </c>
      <c r="N20" s="32">
        <f t="shared" si="25"/>
        <v>98922.88910343595</v>
      </c>
      <c r="O20" s="32">
        <f t="shared" si="1"/>
        <v>36373.74102591298</v>
      </c>
      <c r="P20" s="32">
        <f t="shared" si="2"/>
        <v>480081.8397903592</v>
      </c>
      <c r="Q20" s="37">
        <f t="shared" si="3"/>
        <v>6252558.4449416455</v>
      </c>
      <c r="R20" s="36">
        <f t="shared" si="4"/>
        <v>62.70638733472324</v>
      </c>
      <c r="S20" s="35">
        <f t="shared" si="5"/>
        <v>12.69858299558312</v>
      </c>
      <c r="V20">
        <f t="shared" si="6"/>
        <v>13</v>
      </c>
      <c r="W20" s="32">
        <f t="shared" si="26"/>
        <v>98982.69737979842</v>
      </c>
      <c r="X20" s="32">
        <f t="shared" si="7"/>
        <v>36395.73240500969</v>
      </c>
      <c r="Y20" s="37">
        <f t="shared" si="8"/>
        <v>478706.1323766622</v>
      </c>
      <c r="Z20" s="37">
        <f>+W20+Z21</f>
        <v>6095407.947258168</v>
      </c>
      <c r="AA20" s="36">
        <f t="shared" si="10"/>
        <v>61.08053991870898</v>
      </c>
      <c r="AB20" s="35">
        <f t="shared" si="11"/>
        <v>12.652809429678376</v>
      </c>
      <c r="AE20">
        <f t="shared" si="12"/>
        <v>13</v>
      </c>
      <c r="AF20" s="32">
        <f t="shared" si="27"/>
        <v>99201.60138440094</v>
      </c>
      <c r="AG20" s="32">
        <f t="shared" si="13"/>
        <v>36476.22295320447</v>
      </c>
      <c r="AH20" s="37">
        <f t="shared" si="14"/>
        <v>485509.6855993581</v>
      </c>
      <c r="AI20" s="37">
        <f t="shared" si="15"/>
        <v>6669097.062774258</v>
      </c>
      <c r="AJ20" s="36">
        <f t="shared" si="16"/>
        <v>66.72771577982759</v>
      </c>
      <c r="AK20" s="35">
        <f t="shared" si="17"/>
        <v>12.810305900427819</v>
      </c>
      <c r="AN20">
        <f t="shared" si="18"/>
        <v>13</v>
      </c>
      <c r="AO20" s="38">
        <f t="shared" si="19"/>
        <v>62.70638733472324</v>
      </c>
      <c r="AP20" s="38">
        <f t="shared" si="20"/>
        <v>61.08053991870898</v>
      </c>
      <c r="AQ20" s="38">
        <f t="shared" si="21"/>
        <v>66.72771577982759</v>
      </c>
      <c r="AR20" s="35">
        <f t="shared" si="22"/>
        <v>12.69858299558312</v>
      </c>
      <c r="AS20" s="35">
        <f t="shared" si="23"/>
        <v>12.652809429678376</v>
      </c>
      <c r="AT20" s="35">
        <f t="shared" si="24"/>
        <v>12.810305900427819</v>
      </c>
    </row>
    <row r="21" spans="1:46" ht="12.75">
      <c r="A21" s="22">
        <v>14</v>
      </c>
      <c r="B21" s="23">
        <v>62.6</v>
      </c>
      <c r="C21" s="19">
        <v>60.2</v>
      </c>
      <c r="D21" s="19">
        <v>66.2</v>
      </c>
      <c r="E21" s="19">
        <v>55.1</v>
      </c>
      <c r="F21" s="19">
        <v>62.9</v>
      </c>
      <c r="G21" s="19"/>
      <c r="H21" s="20">
        <v>0.5</v>
      </c>
      <c r="I21" s="19">
        <v>0.5</v>
      </c>
      <c r="J21" s="21">
        <v>0.3</v>
      </c>
      <c r="K21" s="19">
        <v>0.8</v>
      </c>
      <c r="L21" s="19">
        <v>0.3</v>
      </c>
      <c r="M21">
        <f t="shared" si="0"/>
        <v>14</v>
      </c>
      <c r="N21" s="32">
        <f t="shared" si="25"/>
        <v>98893.21223670493</v>
      </c>
      <c r="O21" s="32">
        <f t="shared" si="1"/>
        <v>33669.28602185668</v>
      </c>
      <c r="P21" s="32">
        <f t="shared" si="2"/>
        <v>443708.0987644462</v>
      </c>
      <c r="Q21" s="37">
        <f t="shared" si="3"/>
        <v>6153635.55583821</v>
      </c>
      <c r="R21" s="36">
        <f t="shared" si="4"/>
        <v>61.725054851178584</v>
      </c>
      <c r="S21" s="35">
        <f t="shared" si="5"/>
        <v>12.678423162178422</v>
      </c>
      <c r="V21">
        <f t="shared" si="6"/>
        <v>14</v>
      </c>
      <c r="W21" s="32">
        <f t="shared" si="26"/>
        <v>98943.1043008465</v>
      </c>
      <c r="X21" s="32">
        <f t="shared" si="7"/>
        <v>33686.27232597007</v>
      </c>
      <c r="Y21" s="37">
        <f>+X21+Y22</f>
        <v>442310.39997165254</v>
      </c>
      <c r="Z21" s="37">
        <f t="shared" si="9"/>
        <v>5996425.249878369</v>
      </c>
      <c r="AA21" s="36">
        <f t="shared" si="10"/>
        <v>60.10478183144156</v>
      </c>
      <c r="AB21" s="35">
        <f t="shared" si="11"/>
        <v>12.630286298572077</v>
      </c>
      <c r="AE21">
        <f t="shared" si="12"/>
        <v>14</v>
      </c>
      <c r="AF21" s="32">
        <f t="shared" si="27"/>
        <v>99181.76106412406</v>
      </c>
      <c r="AG21" s="32">
        <f t="shared" si="13"/>
        <v>33767.525656123915</v>
      </c>
      <c r="AH21" s="37">
        <f t="shared" si="14"/>
        <v>449033.46264615364</v>
      </c>
      <c r="AI21" s="37">
        <f t="shared" si="15"/>
        <v>6569895.461389856</v>
      </c>
      <c r="AJ21" s="36">
        <f t="shared" si="16"/>
        <v>65.74096397262211</v>
      </c>
      <c r="AK21" s="35">
        <f t="shared" si="17"/>
        <v>12.797789930448134</v>
      </c>
      <c r="AN21">
        <f t="shared" si="18"/>
        <v>14</v>
      </c>
      <c r="AO21" s="38">
        <f t="shared" si="19"/>
        <v>61.725054851178584</v>
      </c>
      <c r="AP21" s="38">
        <f t="shared" si="20"/>
        <v>60.10478183144156</v>
      </c>
      <c r="AQ21" s="38">
        <f t="shared" si="21"/>
        <v>65.74096397262211</v>
      </c>
      <c r="AR21" s="35">
        <f t="shared" si="22"/>
        <v>12.678423162178422</v>
      </c>
      <c r="AS21" s="35">
        <f t="shared" si="23"/>
        <v>12.630286298572077</v>
      </c>
      <c r="AT21" s="35">
        <f t="shared" si="24"/>
        <v>12.797789930448134</v>
      </c>
    </row>
    <row r="22" spans="1:46" ht="12.75">
      <c r="A22" s="22">
        <v>15</v>
      </c>
      <c r="B22" s="23">
        <v>61.6</v>
      </c>
      <c r="C22" s="19">
        <v>59.2</v>
      </c>
      <c r="D22" s="19">
        <v>65.2</v>
      </c>
      <c r="E22" s="19">
        <v>54.2</v>
      </c>
      <c r="F22" s="19">
        <v>61.9</v>
      </c>
      <c r="G22" s="19"/>
      <c r="H22" s="20">
        <v>0.6</v>
      </c>
      <c r="I22" s="19">
        <v>0.7</v>
      </c>
      <c r="J22" s="21">
        <v>0.4</v>
      </c>
      <c r="K22" s="19">
        <v>1.2</v>
      </c>
      <c r="L22" s="19">
        <v>0.4</v>
      </c>
      <c r="M22">
        <f t="shared" si="0"/>
        <v>15</v>
      </c>
      <c r="N22" s="32">
        <f t="shared" si="25"/>
        <v>98843.76563058658</v>
      </c>
      <c r="O22" s="32">
        <f t="shared" si="1"/>
        <v>31159.677202634946</v>
      </c>
      <c r="P22" s="32">
        <f t="shared" si="2"/>
        <v>410038.81274258957</v>
      </c>
      <c r="Q22" s="37">
        <f t="shared" si="3"/>
        <v>6054742.343601504</v>
      </c>
      <c r="R22" s="36">
        <f t="shared" si="4"/>
        <v>60.755682692524836</v>
      </c>
      <c r="S22" s="35">
        <f t="shared" si="5"/>
        <v>12.65927665347944</v>
      </c>
      <c r="V22">
        <f t="shared" si="6"/>
        <v>15</v>
      </c>
      <c r="W22" s="32">
        <f t="shared" si="26"/>
        <v>98893.6327486961</v>
      </c>
      <c r="X22" s="32">
        <f t="shared" si="7"/>
        <v>31175.397397969526</v>
      </c>
      <c r="Y22" s="37">
        <f t="shared" si="8"/>
        <v>408624.1276456825</v>
      </c>
      <c r="Z22" s="37">
        <f t="shared" si="9"/>
        <v>5897482.145577523</v>
      </c>
      <c r="AA22" s="36">
        <f t="shared" si="10"/>
        <v>59.13459913100706</v>
      </c>
      <c r="AB22" s="35">
        <f t="shared" si="11"/>
        <v>12.607262833874781</v>
      </c>
      <c r="AE22">
        <f t="shared" si="12"/>
        <v>15</v>
      </c>
      <c r="AF22" s="32">
        <f t="shared" si="27"/>
        <v>99152.00653580483</v>
      </c>
      <c r="AG22" s="32">
        <f t="shared" si="13"/>
        <v>31256.84759113618</v>
      </c>
      <c r="AH22" s="37">
        <f t="shared" si="14"/>
        <v>415265.9369900297</v>
      </c>
      <c r="AI22" s="37">
        <f t="shared" si="15"/>
        <v>6470713.700325732</v>
      </c>
      <c r="AJ22" s="36">
        <f t="shared" si="16"/>
        <v>64.76054213526268</v>
      </c>
      <c r="AK22" s="35">
        <f t="shared" si="17"/>
        <v>12.785598804525344</v>
      </c>
      <c r="AN22">
        <f t="shared" si="18"/>
        <v>15</v>
      </c>
      <c r="AO22" s="38">
        <f t="shared" si="19"/>
        <v>60.755682692524836</v>
      </c>
      <c r="AP22" s="38">
        <f t="shared" si="20"/>
        <v>59.13459913100706</v>
      </c>
      <c r="AQ22" s="38">
        <f t="shared" si="21"/>
        <v>64.76054213526268</v>
      </c>
      <c r="AR22" s="35">
        <f t="shared" si="22"/>
        <v>12.65927665347944</v>
      </c>
      <c r="AS22" s="35">
        <f t="shared" si="23"/>
        <v>12.607262833874781</v>
      </c>
      <c r="AT22" s="35">
        <f t="shared" si="24"/>
        <v>12.785598804525344</v>
      </c>
    </row>
    <row r="23" spans="1:46" ht="12.75">
      <c r="A23" s="22">
        <v>16</v>
      </c>
      <c r="B23" s="23">
        <v>60.7</v>
      </c>
      <c r="C23" s="19">
        <v>58.3</v>
      </c>
      <c r="D23" s="19">
        <v>64.3</v>
      </c>
      <c r="E23" s="19">
        <v>53.2</v>
      </c>
      <c r="F23" s="19">
        <v>60.9</v>
      </c>
      <c r="G23" s="19"/>
      <c r="H23" s="20">
        <v>0.8</v>
      </c>
      <c r="I23" s="19">
        <v>0.9</v>
      </c>
      <c r="J23" s="21">
        <v>0.4</v>
      </c>
      <c r="K23" s="19">
        <v>1.5</v>
      </c>
      <c r="L23" s="19">
        <v>0.5</v>
      </c>
      <c r="M23">
        <f t="shared" si="0"/>
        <v>16</v>
      </c>
      <c r="N23" s="32">
        <f t="shared" si="25"/>
        <v>98784.45937120823</v>
      </c>
      <c r="O23" s="32">
        <f t="shared" si="1"/>
        <v>28834.24203362349</v>
      </c>
      <c r="P23" s="32">
        <f t="shared" si="2"/>
        <v>378879.13553995464</v>
      </c>
      <c r="Q23" s="37">
        <f t="shared" si="3"/>
        <v>5955898.577970917</v>
      </c>
      <c r="R23" s="36">
        <f t="shared" si="4"/>
        <v>59.79185780720916</v>
      </c>
      <c r="S23" s="35">
        <f t="shared" si="5"/>
        <v>12.63990272739423</v>
      </c>
      <c r="V23">
        <f t="shared" si="6"/>
        <v>16</v>
      </c>
      <c r="W23" s="32">
        <f t="shared" si="26"/>
        <v>98824.407205772</v>
      </c>
      <c r="X23" s="32">
        <f t="shared" si="7"/>
        <v>28845.902425732358</v>
      </c>
      <c r="Y23" s="37">
        <f t="shared" si="8"/>
        <v>377448.730247713</v>
      </c>
      <c r="Z23" s="37">
        <f t="shared" si="9"/>
        <v>5798588.512828827</v>
      </c>
      <c r="AA23" s="36">
        <f t="shared" si="10"/>
        <v>58.17567210147809</v>
      </c>
      <c r="AB23" s="35">
        <f t="shared" si="11"/>
        <v>12.58500336293882</v>
      </c>
      <c r="AE23">
        <f t="shared" si="12"/>
        <v>16</v>
      </c>
      <c r="AF23" s="32">
        <f t="shared" si="27"/>
        <v>99112.34573319051</v>
      </c>
      <c r="AG23" s="32">
        <f t="shared" si="13"/>
        <v>28929.948937129375</v>
      </c>
      <c r="AH23" s="37">
        <f t="shared" si="14"/>
        <v>384009.0893988935</v>
      </c>
      <c r="AI23" s="37">
        <f t="shared" si="15"/>
        <v>6371561.693789927</v>
      </c>
      <c r="AJ23" s="36">
        <f t="shared" si="16"/>
        <v>63.786256637917845</v>
      </c>
      <c r="AK23" s="35">
        <f t="shared" si="17"/>
        <v>12.773756211371921</v>
      </c>
      <c r="AN23">
        <f t="shared" si="18"/>
        <v>16</v>
      </c>
      <c r="AO23" s="38">
        <f t="shared" si="19"/>
        <v>59.79185780720916</v>
      </c>
      <c r="AP23" s="38">
        <f t="shared" si="20"/>
        <v>58.17567210147809</v>
      </c>
      <c r="AQ23" s="38">
        <f t="shared" si="21"/>
        <v>63.786256637917845</v>
      </c>
      <c r="AR23" s="35">
        <f t="shared" si="22"/>
        <v>12.63990272739423</v>
      </c>
      <c r="AS23" s="35">
        <f t="shared" si="23"/>
        <v>12.58500336293882</v>
      </c>
      <c r="AT23" s="35">
        <f t="shared" si="24"/>
        <v>12.773756211371921</v>
      </c>
    </row>
    <row r="24" spans="1:46" ht="12.75">
      <c r="A24" s="22">
        <v>17</v>
      </c>
      <c r="B24" s="23">
        <v>59.7</v>
      </c>
      <c r="C24" s="19">
        <v>57.3</v>
      </c>
      <c r="D24" s="19">
        <v>63.3</v>
      </c>
      <c r="E24" s="19">
        <v>52.3</v>
      </c>
      <c r="F24" s="19">
        <v>59.9</v>
      </c>
      <c r="G24" s="19"/>
      <c r="H24" s="20">
        <v>0.9</v>
      </c>
      <c r="I24" s="19">
        <v>1.1</v>
      </c>
      <c r="J24" s="21">
        <v>0.5</v>
      </c>
      <c r="K24" s="19">
        <v>1.8</v>
      </c>
      <c r="L24" s="19">
        <v>0.5</v>
      </c>
      <c r="M24">
        <f t="shared" si="0"/>
        <v>17</v>
      </c>
      <c r="N24" s="32">
        <f t="shared" si="25"/>
        <v>98705.43180371125</v>
      </c>
      <c r="O24" s="32">
        <f aca="true" t="shared" si="28" ref="O24:O39">1/(1+$O$4)^A24*N24</f>
        <v>26677.0135555524</v>
      </c>
      <c r="P24" s="32">
        <f aca="true" t="shared" si="29" ref="P24:P39">+O24+P25</f>
        <v>350044.89350633114</v>
      </c>
      <c r="Q24" s="37">
        <f t="shared" si="3"/>
        <v>5857114.118599709</v>
      </c>
      <c r="R24" s="36">
        <f t="shared" si="4"/>
        <v>58.83932927062567</v>
      </c>
      <c r="S24" s="35">
        <f t="shared" si="5"/>
        <v>12.621592219361256</v>
      </c>
      <c r="V24">
        <f t="shared" si="6"/>
        <v>17</v>
      </c>
      <c r="W24" s="32">
        <f t="shared" si="26"/>
        <v>98735.4652392868</v>
      </c>
      <c r="X24" s="32">
        <f t="shared" si="7"/>
        <v>26685.130660693703</v>
      </c>
      <c r="Y24" s="37">
        <f t="shared" si="8"/>
        <v>348602.82782198064</v>
      </c>
      <c r="Z24" s="37">
        <f>+W24+Z25</f>
        <v>5699764.105623055</v>
      </c>
      <c r="AA24" s="36">
        <f t="shared" si="10"/>
        <v>57.22762696574728</v>
      </c>
      <c r="AB24" s="35">
        <f t="shared" si="11"/>
        <v>12.563560836726982</v>
      </c>
      <c r="AE24">
        <f t="shared" si="12"/>
        <v>17</v>
      </c>
      <c r="AF24" s="32">
        <f t="shared" si="27"/>
        <v>99072.70079489723</v>
      </c>
      <c r="AG24" s="32">
        <f t="shared" si="13"/>
        <v>26776.274960698636</v>
      </c>
      <c r="AH24" s="37">
        <f t="shared" si="14"/>
        <v>355079.1404617642</v>
      </c>
      <c r="AI24" s="37">
        <f t="shared" si="15"/>
        <v>6272449.348056736</v>
      </c>
      <c r="AJ24" s="36">
        <f t="shared" si="16"/>
        <v>62.81158127042602</v>
      </c>
      <c r="AK24" s="35">
        <f t="shared" si="17"/>
        <v>12.76096109271876</v>
      </c>
      <c r="AN24">
        <f t="shared" si="18"/>
        <v>17</v>
      </c>
      <c r="AO24" s="38">
        <f t="shared" si="19"/>
        <v>58.83932927062567</v>
      </c>
      <c r="AP24" s="38">
        <f t="shared" si="20"/>
        <v>57.22762696574728</v>
      </c>
      <c r="AQ24" s="38">
        <f t="shared" si="21"/>
        <v>62.81158127042602</v>
      </c>
      <c r="AR24" s="35">
        <f t="shared" si="22"/>
        <v>12.621592219361256</v>
      </c>
      <c r="AS24" s="35">
        <f t="shared" si="23"/>
        <v>12.563560836726982</v>
      </c>
      <c r="AT24" s="35">
        <f t="shared" si="24"/>
        <v>12.76096109271876</v>
      </c>
    </row>
    <row r="25" spans="1:46" ht="12.75">
      <c r="A25" s="22">
        <v>18</v>
      </c>
      <c r="B25" s="23">
        <v>58.8</v>
      </c>
      <c r="C25" s="19">
        <v>56.4</v>
      </c>
      <c r="D25" s="19">
        <v>62.3</v>
      </c>
      <c r="E25" s="19">
        <v>51.4</v>
      </c>
      <c r="F25" s="19">
        <v>59</v>
      </c>
      <c r="G25" s="19"/>
      <c r="H25" s="20">
        <v>0.9</v>
      </c>
      <c r="I25" s="19">
        <v>1.2</v>
      </c>
      <c r="J25" s="21">
        <v>0.5</v>
      </c>
      <c r="K25" s="19">
        <v>2</v>
      </c>
      <c r="L25" s="19">
        <v>0.6</v>
      </c>
      <c r="M25">
        <f t="shared" si="0"/>
        <v>18</v>
      </c>
      <c r="N25" s="32">
        <f aca="true" t="shared" si="30" ref="N25:N40">+N24*(1-H24/1000)</f>
        <v>98616.59691508791</v>
      </c>
      <c r="O25" s="32">
        <f t="shared" si="28"/>
        <v>24678.707632733698</v>
      </c>
      <c r="P25" s="32">
        <f t="shared" si="29"/>
        <v>323367.87995077873</v>
      </c>
      <c r="Q25" s="37">
        <f t="shared" si="3"/>
        <v>5758408.686795997</v>
      </c>
      <c r="R25" s="36">
        <f t="shared" si="4"/>
        <v>57.891881964393626</v>
      </c>
      <c r="S25" s="35">
        <f t="shared" si="5"/>
        <v>12.603112398068424</v>
      </c>
      <c r="V25">
        <f t="shared" si="6"/>
        <v>18</v>
      </c>
      <c r="W25" s="32">
        <f t="shared" si="26"/>
        <v>98626.85622752359</v>
      </c>
      <c r="X25" s="32">
        <f t="shared" si="7"/>
        <v>24681.275015710125</v>
      </c>
      <c r="Y25" s="37">
        <f t="shared" si="8"/>
        <v>321917.69716128695</v>
      </c>
      <c r="Z25" s="37">
        <f t="shared" si="9"/>
        <v>5601028.640383769</v>
      </c>
      <c r="AA25" s="36">
        <f t="shared" si="10"/>
        <v>56.29009607142584</v>
      </c>
      <c r="AB25" s="35">
        <f t="shared" si="11"/>
        <v>12.5429929959607</v>
      </c>
      <c r="AE25">
        <f t="shared" si="12"/>
        <v>18</v>
      </c>
      <c r="AF25" s="32">
        <f t="shared" si="27"/>
        <v>99023.1644444998</v>
      </c>
      <c r="AG25" s="32">
        <f t="shared" si="13"/>
        <v>24780.45076223915</v>
      </c>
      <c r="AH25" s="37">
        <f t="shared" si="14"/>
        <v>328302.86550106556</v>
      </c>
      <c r="AI25" s="37">
        <f t="shared" si="15"/>
        <v>6173376.647261839</v>
      </c>
      <c r="AJ25" s="36">
        <f t="shared" si="16"/>
        <v>61.84275264674939</v>
      </c>
      <c r="AK25" s="35">
        <f t="shared" si="17"/>
        <v>12.748462211241884</v>
      </c>
      <c r="AN25">
        <f t="shared" si="18"/>
        <v>18</v>
      </c>
      <c r="AO25" s="38">
        <f t="shared" si="19"/>
        <v>57.891881964393626</v>
      </c>
      <c r="AP25" s="38">
        <f t="shared" si="20"/>
        <v>56.29009607142584</v>
      </c>
      <c r="AQ25" s="38">
        <f t="shared" si="21"/>
        <v>61.84275264674939</v>
      </c>
      <c r="AR25" s="35">
        <f t="shared" si="22"/>
        <v>12.603112398068424</v>
      </c>
      <c r="AS25" s="35">
        <f t="shared" si="23"/>
        <v>12.5429929959607</v>
      </c>
      <c r="AT25" s="35">
        <f t="shared" si="24"/>
        <v>12.748462211241884</v>
      </c>
    </row>
    <row r="26" spans="1:46" ht="12.75">
      <c r="A26" s="22">
        <v>19</v>
      </c>
      <c r="B26" s="23">
        <v>57.8</v>
      </c>
      <c r="C26" s="19">
        <v>55.4</v>
      </c>
      <c r="D26" s="19">
        <v>61.3</v>
      </c>
      <c r="E26" s="19">
        <v>50.5</v>
      </c>
      <c r="F26" s="19">
        <v>58</v>
      </c>
      <c r="G26" s="19"/>
      <c r="H26" s="20">
        <v>1</v>
      </c>
      <c r="I26" s="19">
        <v>1.3</v>
      </c>
      <c r="J26" s="21">
        <v>0.5</v>
      </c>
      <c r="K26" s="19">
        <v>2.2</v>
      </c>
      <c r="L26" s="19">
        <v>0.6</v>
      </c>
      <c r="M26">
        <f t="shared" si="0"/>
        <v>19</v>
      </c>
      <c r="N26" s="32">
        <f t="shared" si="30"/>
        <v>98527.84197786433</v>
      </c>
      <c r="O26" s="32">
        <f t="shared" si="28"/>
        <v>22830.089625800218</v>
      </c>
      <c r="P26" s="32">
        <f t="shared" si="29"/>
        <v>298689.17231804505</v>
      </c>
      <c r="Q26" s="37">
        <f t="shared" si="3"/>
        <v>5659792.08988091</v>
      </c>
      <c r="R26" s="36">
        <f t="shared" si="4"/>
        <v>56.94358118746234</v>
      </c>
      <c r="S26" s="35">
        <f t="shared" si="5"/>
        <v>12.583136212505154</v>
      </c>
      <c r="V26">
        <f t="shared" si="6"/>
        <v>19</v>
      </c>
      <c r="W26" s="32">
        <f t="shared" si="26"/>
        <v>98508.50400005057</v>
      </c>
      <c r="X26" s="32">
        <f t="shared" si="7"/>
        <v>22825.608783047475</v>
      </c>
      <c r="Y26" s="37">
        <f t="shared" si="8"/>
        <v>297236.42214557686</v>
      </c>
      <c r="Z26" s="37">
        <f>+W26+Z27</f>
        <v>5502401.784156245</v>
      </c>
      <c r="AA26" s="36">
        <f t="shared" si="10"/>
        <v>55.357124620971</v>
      </c>
      <c r="AB26" s="35">
        <f t="shared" si="11"/>
        <v>12.522058906325146</v>
      </c>
      <c r="AE26">
        <f t="shared" si="12"/>
        <v>19</v>
      </c>
      <c r="AF26" s="32">
        <f t="shared" si="27"/>
        <v>98973.65286227755</v>
      </c>
      <c r="AG26" s="32">
        <f t="shared" si="13"/>
        <v>22933.38938597966</v>
      </c>
      <c r="AH26" s="37">
        <f t="shared" si="14"/>
        <v>303522.4147388264</v>
      </c>
      <c r="AI26" s="37">
        <f t="shared" si="15"/>
        <v>6074353.48281734</v>
      </c>
      <c r="AJ26" s="36">
        <f t="shared" si="16"/>
        <v>60.8734393664326</v>
      </c>
      <c r="AK26" s="35">
        <f t="shared" si="17"/>
        <v>12.73495666647447</v>
      </c>
      <c r="AN26">
        <f t="shared" si="18"/>
        <v>19</v>
      </c>
      <c r="AO26" s="38">
        <f t="shared" si="19"/>
        <v>56.94358118746234</v>
      </c>
      <c r="AP26" s="38">
        <f t="shared" si="20"/>
        <v>55.357124620971</v>
      </c>
      <c r="AQ26" s="38">
        <f t="shared" si="21"/>
        <v>60.8734393664326</v>
      </c>
      <c r="AR26" s="35">
        <f t="shared" si="22"/>
        <v>12.583136212505154</v>
      </c>
      <c r="AS26" s="35">
        <f t="shared" si="23"/>
        <v>12.522058906325146</v>
      </c>
      <c r="AT26" s="35">
        <f t="shared" si="24"/>
        <v>12.73495666647447</v>
      </c>
    </row>
    <row r="27" spans="1:46" ht="12.75">
      <c r="A27" s="22">
        <v>20</v>
      </c>
      <c r="B27" s="23">
        <v>56.9</v>
      </c>
      <c r="C27" s="19">
        <v>54.5</v>
      </c>
      <c r="D27" s="19">
        <v>60.4</v>
      </c>
      <c r="E27" s="19">
        <v>49.6</v>
      </c>
      <c r="F27" s="19">
        <v>57</v>
      </c>
      <c r="G27" s="19"/>
      <c r="H27" s="20">
        <v>1</v>
      </c>
      <c r="I27" s="19">
        <v>1.3</v>
      </c>
      <c r="J27" s="21">
        <v>0.5</v>
      </c>
      <c r="K27" s="19">
        <v>2.3</v>
      </c>
      <c r="L27" s="19">
        <v>0.6</v>
      </c>
      <c r="M27">
        <f t="shared" si="0"/>
        <v>20</v>
      </c>
      <c r="N27" s="32">
        <f t="shared" si="30"/>
        <v>98429.31413588647</v>
      </c>
      <c r="O27" s="32">
        <f t="shared" si="28"/>
        <v>21117.832903865205</v>
      </c>
      <c r="P27" s="32">
        <f t="shared" si="29"/>
        <v>275859.08269224485</v>
      </c>
      <c r="Q27" s="37">
        <f t="shared" si="3"/>
        <v>5561264.247903045</v>
      </c>
      <c r="R27" s="36">
        <f t="shared" si="4"/>
        <v>56.000081268731066</v>
      </c>
      <c r="S27" s="35">
        <f t="shared" si="5"/>
        <v>12.562849959465028</v>
      </c>
      <c r="V27">
        <f t="shared" si="6"/>
        <v>20</v>
      </c>
      <c r="W27" s="32">
        <f t="shared" si="26"/>
        <v>98380.44294485051</v>
      </c>
      <c r="X27" s="32">
        <f t="shared" si="7"/>
        <v>21107.347677434736</v>
      </c>
      <c r="Y27" s="37">
        <f t="shared" si="8"/>
        <v>274410.8133625294</v>
      </c>
      <c r="Z27" s="37">
        <f t="shared" si="9"/>
        <v>5403893.280156194</v>
      </c>
      <c r="AA27" s="36">
        <f t="shared" si="10"/>
        <v>54.42853171219685</v>
      </c>
      <c r="AB27" s="35">
        <f t="shared" si="11"/>
        <v>12.500724560760144</v>
      </c>
      <c r="AE27">
        <f t="shared" si="12"/>
        <v>20</v>
      </c>
      <c r="AF27" s="32">
        <f t="shared" si="27"/>
        <v>98924.16603584641</v>
      </c>
      <c r="AG27" s="32">
        <f t="shared" si="13"/>
        <v>21224.0024919321</v>
      </c>
      <c r="AH27" s="37">
        <f t="shared" si="14"/>
        <v>280589.0253528467</v>
      </c>
      <c r="AI27" s="37">
        <f t="shared" si="15"/>
        <v>5975379.829955062</v>
      </c>
      <c r="AJ27" s="36">
        <f t="shared" si="16"/>
        <v>59.9036411870261</v>
      </c>
      <c r="AK27" s="35">
        <f t="shared" si="17"/>
        <v>12.720363381483173</v>
      </c>
      <c r="AN27">
        <f t="shared" si="18"/>
        <v>20</v>
      </c>
      <c r="AO27" s="38">
        <f t="shared" si="19"/>
        <v>56.000081268731066</v>
      </c>
      <c r="AP27" s="38">
        <f t="shared" si="20"/>
        <v>54.42853171219685</v>
      </c>
      <c r="AQ27" s="38">
        <f t="shared" si="21"/>
        <v>59.9036411870261</v>
      </c>
      <c r="AR27" s="35">
        <f t="shared" si="22"/>
        <v>12.562849959465028</v>
      </c>
      <c r="AS27" s="35">
        <f t="shared" si="23"/>
        <v>12.500724560760144</v>
      </c>
      <c r="AT27" s="35">
        <f t="shared" si="24"/>
        <v>12.720363381483173</v>
      </c>
    </row>
    <row r="28" spans="1:46" ht="12.75">
      <c r="A28" s="22">
        <v>21</v>
      </c>
      <c r="B28" s="23">
        <v>55.9</v>
      </c>
      <c r="C28" s="19">
        <v>53.6</v>
      </c>
      <c r="D28" s="19">
        <v>59.4</v>
      </c>
      <c r="E28" s="19">
        <v>48.7</v>
      </c>
      <c r="F28" s="19">
        <v>56.1</v>
      </c>
      <c r="G28" s="19"/>
      <c r="H28" s="20">
        <v>1.1</v>
      </c>
      <c r="I28" s="19">
        <v>1.4</v>
      </c>
      <c r="J28" s="21">
        <v>0.4</v>
      </c>
      <c r="K28" s="19">
        <v>2.5</v>
      </c>
      <c r="L28" s="19">
        <v>0.7</v>
      </c>
      <c r="M28">
        <f t="shared" si="0"/>
        <v>21</v>
      </c>
      <c r="N28" s="32">
        <f t="shared" si="30"/>
        <v>98330.88482175059</v>
      </c>
      <c r="O28" s="32">
        <f t="shared" si="28"/>
        <v>19533.995436075315</v>
      </c>
      <c r="P28" s="32">
        <f t="shared" si="29"/>
        <v>254741.24978837962</v>
      </c>
      <c r="Q28" s="37">
        <f t="shared" si="3"/>
        <v>5462834.933767159</v>
      </c>
      <c r="R28" s="36">
        <f t="shared" si="4"/>
        <v>55.0556369056367</v>
      </c>
      <c r="S28" s="35">
        <f t="shared" si="5"/>
        <v>12.540918875097328</v>
      </c>
      <c r="V28">
        <f t="shared" si="6"/>
        <v>21</v>
      </c>
      <c r="W28" s="32">
        <f t="shared" si="26"/>
        <v>98252.5483690222</v>
      </c>
      <c r="X28" s="32">
        <f t="shared" si="7"/>
        <v>19518.43344949451</v>
      </c>
      <c r="Y28" s="37">
        <f t="shared" si="8"/>
        <v>253303.46568509462</v>
      </c>
      <c r="Z28" s="37">
        <f t="shared" si="9"/>
        <v>5305512.837211343</v>
      </c>
      <c r="AA28" s="36">
        <f t="shared" si="10"/>
        <v>53.49873006127651</v>
      </c>
      <c r="AB28" s="35">
        <f t="shared" si="11"/>
        <v>12.477653475138636</v>
      </c>
      <c r="AE28">
        <f t="shared" si="12"/>
        <v>21</v>
      </c>
      <c r="AF28" s="32">
        <f t="shared" si="27"/>
        <v>98874.7039528285</v>
      </c>
      <c r="AG28" s="32">
        <f t="shared" si="13"/>
        <v>19642.02823211679</v>
      </c>
      <c r="AH28" s="37">
        <f t="shared" si="14"/>
        <v>259365.02286091464</v>
      </c>
      <c r="AI28" s="37">
        <f t="shared" si="15"/>
        <v>5876455.663919215</v>
      </c>
      <c r="AJ28" s="36">
        <f t="shared" si="16"/>
        <v>58.93335786595908</v>
      </c>
      <c r="AK28" s="35">
        <f t="shared" si="17"/>
        <v>12.704594749376515</v>
      </c>
      <c r="AN28">
        <f t="shared" si="18"/>
        <v>21</v>
      </c>
      <c r="AO28" s="38">
        <f t="shared" si="19"/>
        <v>55.0556369056367</v>
      </c>
      <c r="AP28" s="38">
        <f t="shared" si="20"/>
        <v>53.49873006127651</v>
      </c>
      <c r="AQ28" s="38">
        <f t="shared" si="21"/>
        <v>58.93335786595908</v>
      </c>
      <c r="AR28" s="35">
        <f t="shared" si="22"/>
        <v>12.540918875097328</v>
      </c>
      <c r="AS28" s="35">
        <f t="shared" si="23"/>
        <v>12.477653475138636</v>
      </c>
      <c r="AT28" s="35">
        <f t="shared" si="24"/>
        <v>12.704594749376515</v>
      </c>
    </row>
    <row r="29" spans="1:46" ht="12.75">
      <c r="A29" s="22">
        <v>22</v>
      </c>
      <c r="B29" s="24">
        <v>55</v>
      </c>
      <c r="C29" s="19">
        <v>52.7</v>
      </c>
      <c r="D29" s="19">
        <v>58.4</v>
      </c>
      <c r="E29" s="19">
        <v>47.9</v>
      </c>
      <c r="F29" s="19">
        <v>55.1</v>
      </c>
      <c r="G29" s="19"/>
      <c r="H29" s="20">
        <v>1.1</v>
      </c>
      <c r="I29" s="19">
        <v>1.4</v>
      </c>
      <c r="J29" s="21">
        <v>0.4</v>
      </c>
      <c r="K29" s="19">
        <v>2.6</v>
      </c>
      <c r="L29" s="19">
        <v>0.7</v>
      </c>
      <c r="M29">
        <f t="shared" si="0"/>
        <v>22</v>
      </c>
      <c r="N29" s="32">
        <f t="shared" si="30"/>
        <v>98222.72084844667</v>
      </c>
      <c r="O29" s="32">
        <f t="shared" si="28"/>
        <v>18067.137075088543</v>
      </c>
      <c r="P29" s="32">
        <f t="shared" si="29"/>
        <v>235207.2543523043</v>
      </c>
      <c r="Q29" s="37">
        <f t="shared" si="3"/>
        <v>5364504.048945408</v>
      </c>
      <c r="R29" s="36">
        <f t="shared" si="4"/>
        <v>54.11571419124707</v>
      </c>
      <c r="S29" s="35">
        <f t="shared" si="5"/>
        <v>12.518512749129158</v>
      </c>
      <c r="V29">
        <f t="shared" si="6"/>
        <v>22</v>
      </c>
      <c r="W29" s="32">
        <f t="shared" si="26"/>
        <v>98114.99480130557</v>
      </c>
      <c r="X29" s="32">
        <f t="shared" si="7"/>
        <v>18047.321891356678</v>
      </c>
      <c r="Y29" s="37">
        <f t="shared" si="8"/>
        <v>233785.0322356001</v>
      </c>
      <c r="Z29" s="37">
        <f t="shared" si="9"/>
        <v>5207260.288842321</v>
      </c>
      <c r="AA29" s="36">
        <f t="shared" si="10"/>
        <v>52.573032306505624</v>
      </c>
      <c r="AB29" s="35">
        <f t="shared" si="11"/>
        <v>12.454001355046797</v>
      </c>
      <c r="AE29">
        <f t="shared" si="12"/>
        <v>22</v>
      </c>
      <c r="AF29" s="32">
        <f t="shared" si="27"/>
        <v>98835.15407124737</v>
      </c>
      <c r="AG29" s="32">
        <f t="shared" si="13"/>
        <v>18179.78835261476</v>
      </c>
      <c r="AH29" s="37">
        <f t="shared" si="14"/>
        <v>239722.99462879784</v>
      </c>
      <c r="AI29" s="37">
        <f t="shared" si="15"/>
        <v>5777580.959966387</v>
      </c>
      <c r="AJ29" s="36">
        <f t="shared" si="16"/>
        <v>57.95674056218396</v>
      </c>
      <c r="AK29" s="35">
        <f t="shared" si="17"/>
        <v>12.68623682405626</v>
      </c>
      <c r="AN29">
        <f t="shared" si="18"/>
        <v>22</v>
      </c>
      <c r="AO29" s="38">
        <f t="shared" si="19"/>
        <v>54.11571419124707</v>
      </c>
      <c r="AP29" s="38">
        <f t="shared" si="20"/>
        <v>52.573032306505624</v>
      </c>
      <c r="AQ29" s="38">
        <f t="shared" si="21"/>
        <v>57.95674056218396</v>
      </c>
      <c r="AR29" s="35">
        <f t="shared" si="22"/>
        <v>12.518512749129158</v>
      </c>
      <c r="AS29" s="35">
        <f t="shared" si="23"/>
        <v>12.454001355046797</v>
      </c>
      <c r="AT29" s="35">
        <f t="shared" si="24"/>
        <v>12.68623682405626</v>
      </c>
    </row>
    <row r="30" spans="1:46" ht="12.75">
      <c r="A30" s="22">
        <v>23</v>
      </c>
      <c r="B30" s="23">
        <v>54.1</v>
      </c>
      <c r="C30" s="19">
        <v>51.7</v>
      </c>
      <c r="D30" s="19">
        <v>57.4</v>
      </c>
      <c r="E30" s="19">
        <v>47</v>
      </c>
      <c r="F30" s="19">
        <v>54.2</v>
      </c>
      <c r="G30" s="19"/>
      <c r="H30" s="20">
        <v>1.1</v>
      </c>
      <c r="I30" s="19">
        <v>1.4</v>
      </c>
      <c r="J30" s="21">
        <v>0.4</v>
      </c>
      <c r="K30" s="19">
        <v>2.7</v>
      </c>
      <c r="L30" s="19">
        <v>0.8</v>
      </c>
      <c r="M30">
        <f t="shared" si="0"/>
        <v>23</v>
      </c>
      <c r="N30" s="32">
        <f t="shared" si="30"/>
        <v>98114.67585551337</v>
      </c>
      <c r="O30" s="32">
        <f t="shared" si="28"/>
        <v>16710.428911394396</v>
      </c>
      <c r="P30" s="32">
        <f t="shared" si="29"/>
        <v>217140.11727721576</v>
      </c>
      <c r="Q30" s="37">
        <f t="shared" si="3"/>
        <v>5266281.328096962</v>
      </c>
      <c r="R30" s="36">
        <f t="shared" si="4"/>
        <v>53.174756423312715</v>
      </c>
      <c r="S30" s="35">
        <f t="shared" si="5"/>
        <v>12.494287485293311</v>
      </c>
      <c r="V30">
        <f t="shared" si="6"/>
        <v>23</v>
      </c>
      <c r="W30" s="32">
        <f t="shared" si="26"/>
        <v>97977.63380858375</v>
      </c>
      <c r="X30" s="32">
        <f t="shared" si="7"/>
        <v>16687.088556211835</v>
      </c>
      <c r="Y30" s="37">
        <f t="shared" si="8"/>
        <v>215737.71034424345</v>
      </c>
      <c r="Z30" s="37">
        <f t="shared" si="9"/>
        <v>5109145.294041016</v>
      </c>
      <c r="AA30" s="36">
        <f t="shared" si="10"/>
        <v>51.64603675796677</v>
      </c>
      <c r="AB30" s="35">
        <f t="shared" si="11"/>
        <v>12.428421253205025</v>
      </c>
      <c r="AE30">
        <f t="shared" si="12"/>
        <v>23</v>
      </c>
      <c r="AF30" s="32">
        <f t="shared" si="27"/>
        <v>98795.62000961887</v>
      </c>
      <c r="AG30" s="32">
        <f t="shared" si="13"/>
        <v>16826.404108586776</v>
      </c>
      <c r="AH30" s="37">
        <f t="shared" si="14"/>
        <v>221543.20627618307</v>
      </c>
      <c r="AI30" s="37">
        <f t="shared" si="15"/>
        <v>5678745.805895139</v>
      </c>
      <c r="AJ30" s="36">
        <f t="shared" si="16"/>
        <v>56.97973245516602</v>
      </c>
      <c r="AK30" s="35">
        <f t="shared" si="17"/>
        <v>12.666402330913122</v>
      </c>
      <c r="AN30">
        <f t="shared" si="18"/>
        <v>23</v>
      </c>
      <c r="AO30" s="38">
        <f t="shared" si="19"/>
        <v>53.174756423312715</v>
      </c>
      <c r="AP30" s="38">
        <f t="shared" si="20"/>
        <v>51.64603675796677</v>
      </c>
      <c r="AQ30" s="38">
        <f t="shared" si="21"/>
        <v>56.97973245516602</v>
      </c>
      <c r="AR30" s="35">
        <f t="shared" si="22"/>
        <v>12.494287485293311</v>
      </c>
      <c r="AS30" s="35">
        <f t="shared" si="23"/>
        <v>12.428421253205025</v>
      </c>
      <c r="AT30" s="35">
        <f t="shared" si="24"/>
        <v>12.666402330913122</v>
      </c>
    </row>
    <row r="31" spans="1:46" ht="12.75">
      <c r="A31" s="22">
        <v>24</v>
      </c>
      <c r="B31" s="23">
        <v>53.1</v>
      </c>
      <c r="C31" s="19">
        <v>50.8</v>
      </c>
      <c r="D31" s="19">
        <v>56.5</v>
      </c>
      <c r="E31" s="19">
        <v>46.1</v>
      </c>
      <c r="F31" s="19">
        <v>53.2</v>
      </c>
      <c r="G31" s="19"/>
      <c r="H31" s="20">
        <v>1.1</v>
      </c>
      <c r="I31" s="19">
        <v>1.4</v>
      </c>
      <c r="J31" s="21">
        <v>0.5</v>
      </c>
      <c r="K31" s="19">
        <v>2.7</v>
      </c>
      <c r="L31" s="19">
        <v>0.9</v>
      </c>
      <c r="M31">
        <f t="shared" si="0"/>
        <v>24</v>
      </c>
      <c r="N31" s="32">
        <f t="shared" si="30"/>
        <v>98006.74971207231</v>
      </c>
      <c r="O31" s="32">
        <f t="shared" si="28"/>
        <v>15455.599481103576</v>
      </c>
      <c r="P31" s="32">
        <f t="shared" si="29"/>
        <v>200429.68836582135</v>
      </c>
      <c r="Q31" s="37">
        <f t="shared" si="3"/>
        <v>5168166.652241448</v>
      </c>
      <c r="R31" s="36">
        <f t="shared" si="4"/>
        <v>52.232762462020936</v>
      </c>
      <c r="S31" s="35">
        <f t="shared" si="5"/>
        <v>12.468095389044727</v>
      </c>
      <c r="V31">
        <f t="shared" si="6"/>
        <v>24</v>
      </c>
      <c r="W31" s="32">
        <f t="shared" si="26"/>
        <v>97840.46512125173</v>
      </c>
      <c r="X31" s="32">
        <f t="shared" si="7"/>
        <v>15429.37651132698</v>
      </c>
      <c r="Y31" s="37">
        <f t="shared" si="8"/>
        <v>199050.6217880316</v>
      </c>
      <c r="Z31" s="37">
        <f t="shared" si="9"/>
        <v>5011167.660232432</v>
      </c>
      <c r="AA31" s="36">
        <f t="shared" si="10"/>
        <v>50.71774159620145</v>
      </c>
      <c r="AB31" s="35">
        <f t="shared" si="11"/>
        <v>12.400756011878055</v>
      </c>
      <c r="AE31">
        <f t="shared" si="12"/>
        <v>24</v>
      </c>
      <c r="AF31" s="32">
        <f t="shared" si="27"/>
        <v>98756.10176161502</v>
      </c>
      <c r="AG31" s="32">
        <f t="shared" si="13"/>
        <v>15573.771802725314</v>
      </c>
      <c r="AH31" s="37">
        <f t="shared" si="14"/>
        <v>204716.8021675963</v>
      </c>
      <c r="AI31" s="37">
        <f t="shared" si="15"/>
        <v>5579950.185885521</v>
      </c>
      <c r="AJ31" s="36">
        <f t="shared" si="16"/>
        <v>56.002333388521436</v>
      </c>
      <c r="AK31" s="35">
        <f t="shared" si="17"/>
        <v>12.644972506388731</v>
      </c>
      <c r="AN31">
        <f t="shared" si="18"/>
        <v>24</v>
      </c>
      <c r="AO31" s="38">
        <f t="shared" si="19"/>
        <v>52.232762462020936</v>
      </c>
      <c r="AP31" s="38">
        <f t="shared" si="20"/>
        <v>50.71774159620145</v>
      </c>
      <c r="AQ31" s="38">
        <f t="shared" si="21"/>
        <v>56.002333388521436</v>
      </c>
      <c r="AR31" s="35">
        <f t="shared" si="22"/>
        <v>12.468095389044727</v>
      </c>
      <c r="AS31" s="35">
        <f t="shared" si="23"/>
        <v>12.400756011878055</v>
      </c>
      <c r="AT31" s="35">
        <f t="shared" si="24"/>
        <v>12.644972506388731</v>
      </c>
    </row>
    <row r="32" spans="1:46" ht="12.75">
      <c r="A32" s="22">
        <v>25</v>
      </c>
      <c r="B32" s="23">
        <v>52.2</v>
      </c>
      <c r="C32" s="19">
        <v>49.9</v>
      </c>
      <c r="D32" s="19">
        <v>55.5</v>
      </c>
      <c r="E32" s="19">
        <v>45.2</v>
      </c>
      <c r="F32" s="19">
        <v>52.3</v>
      </c>
      <c r="G32" s="19"/>
      <c r="H32" s="20">
        <v>1.1</v>
      </c>
      <c r="I32" s="19">
        <v>1.4</v>
      </c>
      <c r="J32" s="21">
        <v>0.5</v>
      </c>
      <c r="K32" s="19">
        <v>2.7</v>
      </c>
      <c r="L32" s="19">
        <v>0.9</v>
      </c>
      <c r="M32">
        <f t="shared" si="0"/>
        <v>25</v>
      </c>
      <c r="N32" s="32">
        <f t="shared" si="30"/>
        <v>97898.94228738903</v>
      </c>
      <c r="O32" s="32">
        <f t="shared" si="28"/>
        <v>14294.998445994777</v>
      </c>
      <c r="P32" s="32">
        <f t="shared" si="29"/>
        <v>184974.08888471778</v>
      </c>
      <c r="Q32" s="37">
        <f t="shared" si="3"/>
        <v>5070159.902529376</v>
      </c>
      <c r="R32" s="36">
        <f t="shared" si="4"/>
        <v>51.289731166303866</v>
      </c>
      <c r="S32" s="35">
        <f t="shared" si="5"/>
        <v>12.43977677462039</v>
      </c>
      <c r="V32">
        <f t="shared" si="6"/>
        <v>25</v>
      </c>
      <c r="W32" s="32">
        <f t="shared" si="26"/>
        <v>97703.48847008198</v>
      </c>
      <c r="X32" s="32">
        <f t="shared" si="7"/>
        <v>14266.458689084371</v>
      </c>
      <c r="Y32" s="37">
        <f>+X32+Y33</f>
        <v>183621.2452767046</v>
      </c>
      <c r="Z32" s="37">
        <f t="shared" si="9"/>
        <v>4913327.195111181</v>
      </c>
      <c r="AA32" s="36">
        <f t="shared" si="10"/>
        <v>49.788144999200334</v>
      </c>
      <c r="AB32" s="35">
        <f t="shared" si="11"/>
        <v>12.370835662756159</v>
      </c>
      <c r="AE32">
        <f t="shared" si="12"/>
        <v>25</v>
      </c>
      <c r="AF32" s="32">
        <f t="shared" si="27"/>
        <v>98706.72371073422</v>
      </c>
      <c r="AG32" s="32">
        <f t="shared" si="13"/>
        <v>14412.948997059213</v>
      </c>
      <c r="AH32" s="37">
        <f t="shared" si="14"/>
        <v>189143.030364871</v>
      </c>
      <c r="AI32" s="37">
        <f t="shared" si="15"/>
        <v>5481194.084123906</v>
      </c>
      <c r="AJ32" s="36">
        <f t="shared" si="16"/>
        <v>55.0300984377403</v>
      </c>
      <c r="AK32" s="35">
        <f t="shared" si="17"/>
        <v>12.623131872836247</v>
      </c>
      <c r="AN32">
        <f t="shared" si="18"/>
        <v>25</v>
      </c>
      <c r="AO32" s="38">
        <f t="shared" si="19"/>
        <v>51.289731166303866</v>
      </c>
      <c r="AP32" s="38">
        <f t="shared" si="20"/>
        <v>49.788144999200334</v>
      </c>
      <c r="AQ32" s="38">
        <f t="shared" si="21"/>
        <v>55.0300984377403</v>
      </c>
      <c r="AR32" s="35">
        <f t="shared" si="22"/>
        <v>12.43977677462039</v>
      </c>
      <c r="AS32" s="35">
        <f t="shared" si="23"/>
        <v>12.370835662756159</v>
      </c>
      <c r="AT32" s="35">
        <f t="shared" si="24"/>
        <v>12.623131872836247</v>
      </c>
    </row>
    <row r="33" spans="1:46" ht="12.75">
      <c r="A33" s="22">
        <v>26</v>
      </c>
      <c r="B33" s="23">
        <v>51.2</v>
      </c>
      <c r="C33" s="19">
        <v>48.9</v>
      </c>
      <c r="D33" s="19">
        <v>54.5</v>
      </c>
      <c r="E33" s="19">
        <v>44.4</v>
      </c>
      <c r="F33" s="19">
        <v>51.3</v>
      </c>
      <c r="G33" s="19"/>
      <c r="H33" s="20">
        <v>1.1</v>
      </c>
      <c r="I33" s="19">
        <v>1.4</v>
      </c>
      <c r="J33" s="21">
        <v>0.5</v>
      </c>
      <c r="K33" s="19">
        <v>2.7</v>
      </c>
      <c r="L33" s="19">
        <v>1</v>
      </c>
      <c r="M33">
        <f t="shared" si="0"/>
        <v>26</v>
      </c>
      <c r="N33" s="32">
        <f t="shared" si="30"/>
        <v>97791.2534508729</v>
      </c>
      <c r="O33" s="32">
        <f t="shared" si="28"/>
        <v>13221.549951577948</v>
      </c>
      <c r="P33" s="32">
        <f t="shared" si="29"/>
        <v>170679.090438723</v>
      </c>
      <c r="Q33" s="37">
        <f t="shared" si="3"/>
        <v>4972260.960241986</v>
      </c>
      <c r="R33" s="36">
        <f t="shared" si="4"/>
        <v>50.345661393837084</v>
      </c>
      <c r="S33" s="35">
        <f t="shared" si="5"/>
        <v>12.40915899148065</v>
      </c>
      <c r="V33">
        <f t="shared" si="6"/>
        <v>26</v>
      </c>
      <c r="W33" s="32">
        <f t="shared" si="26"/>
        <v>97566.70358622387</v>
      </c>
      <c r="X33" s="32">
        <f t="shared" si="7"/>
        <v>13191.190413814495</v>
      </c>
      <c r="Y33" s="37">
        <f t="shared" si="8"/>
        <v>169354.78658762024</v>
      </c>
      <c r="Z33" s="37">
        <f t="shared" si="9"/>
        <v>4815623.7066410985</v>
      </c>
      <c r="AA33" s="36">
        <f t="shared" si="10"/>
        <v>48.85724514239969</v>
      </c>
      <c r="AB33" s="35">
        <f t="shared" si="11"/>
        <v>12.338476382712448</v>
      </c>
      <c r="AE33">
        <f t="shared" si="12"/>
        <v>26</v>
      </c>
      <c r="AF33" s="32">
        <f t="shared" si="27"/>
        <v>98657.37034887886</v>
      </c>
      <c r="AG33" s="32">
        <f t="shared" si="13"/>
        <v>13338.650483852487</v>
      </c>
      <c r="AH33" s="37">
        <f t="shared" si="14"/>
        <v>174730.08136781177</v>
      </c>
      <c r="AI33" s="37">
        <f t="shared" si="15"/>
        <v>5382487.360413171</v>
      </c>
      <c r="AJ33" s="36">
        <f t="shared" si="16"/>
        <v>54.05737712630344</v>
      </c>
      <c r="AK33" s="35">
        <f t="shared" si="17"/>
        <v>12.599532188757523</v>
      </c>
      <c r="AN33">
        <f t="shared" si="18"/>
        <v>26</v>
      </c>
      <c r="AO33" s="38">
        <f t="shared" si="19"/>
        <v>50.345661393837084</v>
      </c>
      <c r="AP33" s="38">
        <f t="shared" si="20"/>
        <v>48.85724514239969</v>
      </c>
      <c r="AQ33" s="38">
        <f t="shared" si="21"/>
        <v>54.05737712630344</v>
      </c>
      <c r="AR33" s="35">
        <f t="shared" si="22"/>
        <v>12.40915899148065</v>
      </c>
      <c r="AS33" s="35">
        <f t="shared" si="23"/>
        <v>12.338476382712448</v>
      </c>
      <c r="AT33" s="35">
        <f t="shared" si="24"/>
        <v>12.599532188757523</v>
      </c>
    </row>
    <row r="34" spans="1:46" ht="12.75">
      <c r="A34" s="22">
        <v>27</v>
      </c>
      <c r="B34" s="23">
        <v>50.3</v>
      </c>
      <c r="C34" s="19">
        <v>48</v>
      </c>
      <c r="D34" s="19">
        <v>53.6</v>
      </c>
      <c r="E34" s="19">
        <v>43.5</v>
      </c>
      <c r="F34" s="19">
        <v>50.4</v>
      </c>
      <c r="G34" s="19"/>
      <c r="H34" s="20">
        <v>1.2</v>
      </c>
      <c r="I34" s="19">
        <v>1.4</v>
      </c>
      <c r="J34" s="21">
        <v>0.5</v>
      </c>
      <c r="K34" s="19">
        <v>2.8</v>
      </c>
      <c r="L34" s="19">
        <v>1.1</v>
      </c>
      <c r="M34">
        <f t="shared" si="0"/>
        <v>27</v>
      </c>
      <c r="N34" s="32">
        <f t="shared" si="30"/>
        <v>97683.68307207694</v>
      </c>
      <c r="O34" s="32">
        <f t="shared" si="28"/>
        <v>12228.709487621492</v>
      </c>
      <c r="P34" s="32">
        <f t="shared" si="29"/>
        <v>157457.54048714507</v>
      </c>
      <c r="Q34" s="37">
        <f t="shared" si="3"/>
        <v>4874469.706791113</v>
      </c>
      <c r="R34" s="36">
        <f t="shared" si="4"/>
        <v>49.40055200103823</v>
      </c>
      <c r="S34" s="35">
        <f t="shared" si="5"/>
        <v>12.37605537170798</v>
      </c>
      <c r="V34">
        <f t="shared" si="6"/>
        <v>27</v>
      </c>
      <c r="W34" s="32">
        <f t="shared" si="26"/>
        <v>97430.11020120316</v>
      </c>
      <c r="X34" s="32">
        <f t="shared" si="7"/>
        <v>12196.965506699218</v>
      </c>
      <c r="Y34" s="37">
        <f t="shared" si="8"/>
        <v>156163.59617380574</v>
      </c>
      <c r="Z34" s="37">
        <f t="shared" si="9"/>
        <v>4718057.003054875</v>
      </c>
      <c r="AA34" s="36">
        <f t="shared" si="10"/>
        <v>47.92504019867784</v>
      </c>
      <c r="AB34" s="35">
        <f t="shared" si="11"/>
        <v>12.303479364439657</v>
      </c>
      <c r="AE34">
        <f t="shared" si="12"/>
        <v>27</v>
      </c>
      <c r="AF34" s="32">
        <f t="shared" si="27"/>
        <v>98608.04166370443</v>
      </c>
      <c r="AG34" s="32">
        <f t="shared" si="13"/>
        <v>12344.426998713483</v>
      </c>
      <c r="AH34" s="37">
        <f t="shared" si="14"/>
        <v>161391.43088395928</v>
      </c>
      <c r="AI34" s="37">
        <f t="shared" si="15"/>
        <v>5283829.990064292</v>
      </c>
      <c r="AJ34" s="36">
        <f t="shared" si="16"/>
        <v>53.0841692109089</v>
      </c>
      <c r="AK34" s="35">
        <f t="shared" si="17"/>
        <v>12.574031779747997</v>
      </c>
      <c r="AN34">
        <f t="shared" si="18"/>
        <v>27</v>
      </c>
      <c r="AO34" s="38">
        <f t="shared" si="19"/>
        <v>49.40055200103823</v>
      </c>
      <c r="AP34" s="38">
        <f t="shared" si="20"/>
        <v>47.92504019867784</v>
      </c>
      <c r="AQ34" s="38">
        <f t="shared" si="21"/>
        <v>53.0841692109089</v>
      </c>
      <c r="AR34" s="35">
        <f t="shared" si="22"/>
        <v>12.37605537170798</v>
      </c>
      <c r="AS34" s="35">
        <f t="shared" si="23"/>
        <v>12.303479364439657</v>
      </c>
      <c r="AT34" s="35">
        <f t="shared" si="24"/>
        <v>12.574031779747997</v>
      </c>
    </row>
    <row r="35" spans="1:46" ht="12.75">
      <c r="A35" s="22">
        <v>28</v>
      </c>
      <c r="B35" s="23">
        <v>49.3</v>
      </c>
      <c r="C35" s="19">
        <v>47.1</v>
      </c>
      <c r="D35" s="19">
        <v>52.6</v>
      </c>
      <c r="E35" s="19">
        <v>42.6</v>
      </c>
      <c r="F35" s="19">
        <v>49.4</v>
      </c>
      <c r="G35" s="19"/>
      <c r="H35" s="20">
        <v>1.2</v>
      </c>
      <c r="I35" s="19">
        <v>1.5</v>
      </c>
      <c r="J35" s="21">
        <v>0.6</v>
      </c>
      <c r="K35" s="19">
        <v>2.9</v>
      </c>
      <c r="L35" s="19">
        <v>1.2</v>
      </c>
      <c r="M35">
        <f t="shared" si="0"/>
        <v>28</v>
      </c>
      <c r="N35" s="32">
        <f t="shared" si="30"/>
        <v>97566.46265239044</v>
      </c>
      <c r="O35" s="32">
        <f t="shared" si="28"/>
        <v>11309.291700218839</v>
      </c>
      <c r="P35" s="32">
        <f t="shared" si="29"/>
        <v>145228.83099952358</v>
      </c>
      <c r="Q35" s="37">
        <f t="shared" si="3"/>
        <v>4776786.023719036</v>
      </c>
      <c r="R35" s="36">
        <f t="shared" si="4"/>
        <v>48.45930316483603</v>
      </c>
      <c r="S35" s="35">
        <f t="shared" si="5"/>
        <v>12.341549661037867</v>
      </c>
      <c r="V35">
        <f t="shared" si="6"/>
        <v>28</v>
      </c>
      <c r="W35" s="32">
        <f t="shared" si="26"/>
        <v>97293.70804692149</v>
      </c>
      <c r="X35" s="32">
        <f t="shared" si="7"/>
        <v>11277.675699064666</v>
      </c>
      <c r="Y35" s="37">
        <f t="shared" si="8"/>
        <v>143966.6306671065</v>
      </c>
      <c r="Z35" s="37">
        <f t="shared" si="9"/>
        <v>4620626.892853672</v>
      </c>
      <c r="AA35" s="36">
        <f t="shared" si="10"/>
        <v>46.99152833835153</v>
      </c>
      <c r="AB35" s="35">
        <f t="shared" si="11"/>
        <v>12.26562959502787</v>
      </c>
      <c r="AE35">
        <f t="shared" si="12"/>
        <v>28</v>
      </c>
      <c r="AF35" s="32">
        <f t="shared" si="27"/>
        <v>98558.73764287258</v>
      </c>
      <c r="AG35" s="32">
        <f t="shared" si="13"/>
        <v>11424.309986309376</v>
      </c>
      <c r="AH35" s="37">
        <f t="shared" si="14"/>
        <v>149047.0038852458</v>
      </c>
      <c r="AI35" s="37">
        <f t="shared" si="15"/>
        <v>5185221.948400588</v>
      </c>
      <c r="AJ35" s="36">
        <f t="shared" si="16"/>
        <v>52.11047444813296</v>
      </c>
      <c r="AK35" s="35">
        <f t="shared" si="17"/>
        <v>12.546477560908292</v>
      </c>
      <c r="AN35">
        <f t="shared" si="18"/>
        <v>28</v>
      </c>
      <c r="AO35" s="38">
        <f t="shared" si="19"/>
        <v>48.45930316483603</v>
      </c>
      <c r="AP35" s="38">
        <f t="shared" si="20"/>
        <v>46.99152833835153</v>
      </c>
      <c r="AQ35" s="38">
        <f t="shared" si="21"/>
        <v>52.11047444813296</v>
      </c>
      <c r="AR35" s="35">
        <f t="shared" si="22"/>
        <v>12.341549661037867</v>
      </c>
      <c r="AS35" s="35">
        <f t="shared" si="23"/>
        <v>12.26562959502787</v>
      </c>
      <c r="AT35" s="35">
        <f t="shared" si="24"/>
        <v>12.546477560908292</v>
      </c>
    </row>
    <row r="36" spans="1:46" ht="12.75">
      <c r="A36" s="22">
        <v>29</v>
      </c>
      <c r="B36" s="23">
        <v>48.4</v>
      </c>
      <c r="C36" s="19">
        <v>46.2</v>
      </c>
      <c r="D36" s="19">
        <v>51.6</v>
      </c>
      <c r="E36" s="19">
        <v>41.7</v>
      </c>
      <c r="F36" s="19">
        <v>48.5</v>
      </c>
      <c r="G36" s="19"/>
      <c r="H36" s="20">
        <v>1.3</v>
      </c>
      <c r="I36" s="19">
        <v>1.7</v>
      </c>
      <c r="J36" s="21">
        <v>0.6</v>
      </c>
      <c r="K36" s="19">
        <v>3.1</v>
      </c>
      <c r="L36" s="19">
        <v>1.3</v>
      </c>
      <c r="M36">
        <f t="shared" si="0"/>
        <v>29</v>
      </c>
      <c r="N36" s="32">
        <f t="shared" si="30"/>
        <v>97449.38289720757</v>
      </c>
      <c r="O36" s="32">
        <f t="shared" si="28"/>
        <v>10459.000509424608</v>
      </c>
      <c r="P36" s="32">
        <f t="shared" si="29"/>
        <v>133919.53929930474</v>
      </c>
      <c r="Q36" s="37">
        <f t="shared" si="3"/>
        <v>4679219.561066645</v>
      </c>
      <c r="R36" s="36">
        <f t="shared" si="4"/>
        <v>47.51692347300364</v>
      </c>
      <c r="S36" s="35">
        <f t="shared" si="5"/>
        <v>12.304238720385356</v>
      </c>
      <c r="V36">
        <f t="shared" si="6"/>
        <v>29</v>
      </c>
      <c r="W36" s="32">
        <f t="shared" si="26"/>
        <v>97147.76748485111</v>
      </c>
      <c r="X36" s="32">
        <f t="shared" si="7"/>
        <v>10426.628875477842</v>
      </c>
      <c r="Y36" s="37">
        <f t="shared" si="8"/>
        <v>132688.95496804186</v>
      </c>
      <c r="Z36" s="37">
        <f t="shared" si="9"/>
        <v>4523333.18480675</v>
      </c>
      <c r="AA36" s="36">
        <f t="shared" si="10"/>
        <v>46.06137039394244</v>
      </c>
      <c r="AB36" s="35">
        <f t="shared" si="11"/>
        <v>12.225968916004105</v>
      </c>
      <c r="AE36">
        <f t="shared" si="12"/>
        <v>29</v>
      </c>
      <c r="AF36" s="32">
        <f t="shared" si="27"/>
        <v>98499.60240028685</v>
      </c>
      <c r="AG36" s="32">
        <f t="shared" si="13"/>
        <v>10571.717963257028</v>
      </c>
      <c r="AH36" s="37">
        <f t="shared" si="14"/>
        <v>137622.6938989364</v>
      </c>
      <c r="AI36" s="37">
        <f t="shared" si="15"/>
        <v>5086663.210757716</v>
      </c>
      <c r="AJ36" s="36">
        <f t="shared" si="16"/>
        <v>51.1414593237272</v>
      </c>
      <c r="AK36" s="35">
        <f t="shared" si="17"/>
        <v>12.51800656972279</v>
      </c>
      <c r="AN36">
        <f t="shared" si="18"/>
        <v>29</v>
      </c>
      <c r="AO36" s="38">
        <f t="shared" si="19"/>
        <v>47.51692347300364</v>
      </c>
      <c r="AP36" s="38">
        <f t="shared" si="20"/>
        <v>46.06137039394244</v>
      </c>
      <c r="AQ36" s="38">
        <f t="shared" si="21"/>
        <v>51.1414593237272</v>
      </c>
      <c r="AR36" s="35">
        <f t="shared" si="22"/>
        <v>12.304238720385356</v>
      </c>
      <c r="AS36" s="35">
        <f t="shared" si="23"/>
        <v>12.225968916004105</v>
      </c>
      <c r="AT36" s="35">
        <f t="shared" si="24"/>
        <v>12.51800656972279</v>
      </c>
    </row>
    <row r="37" spans="1:46" ht="12.75">
      <c r="A37" s="22">
        <v>30</v>
      </c>
      <c r="B37" s="23">
        <v>47.5</v>
      </c>
      <c r="C37" s="19">
        <v>45.2</v>
      </c>
      <c r="D37" s="19">
        <v>50.6</v>
      </c>
      <c r="E37" s="19">
        <v>40.8</v>
      </c>
      <c r="F37" s="19">
        <v>47.5</v>
      </c>
      <c r="G37" s="19"/>
      <c r="H37" s="20">
        <v>1.4</v>
      </c>
      <c r="I37" s="19">
        <v>1.8</v>
      </c>
      <c r="J37" s="21">
        <v>0.6</v>
      </c>
      <c r="K37" s="19">
        <v>3.4</v>
      </c>
      <c r="L37" s="19">
        <v>1.4</v>
      </c>
      <c r="M37">
        <f t="shared" si="0"/>
        <v>30</v>
      </c>
      <c r="N37" s="32">
        <f t="shared" si="30"/>
        <v>97322.6986994412</v>
      </c>
      <c r="O37" s="32">
        <f t="shared" si="28"/>
        <v>9671.670193298476</v>
      </c>
      <c r="P37" s="32">
        <f t="shared" si="29"/>
        <v>123460.53878988013</v>
      </c>
      <c r="Q37" s="37">
        <f t="shared" si="3"/>
        <v>4581770.178169438</v>
      </c>
      <c r="R37" s="36">
        <f t="shared" si="4"/>
        <v>46.57812503554985</v>
      </c>
      <c r="S37" s="35">
        <f t="shared" si="5"/>
        <v>12.265172542321205</v>
      </c>
      <c r="V37">
        <f t="shared" si="6"/>
        <v>30</v>
      </c>
      <c r="W37" s="32">
        <f t="shared" si="26"/>
        <v>96982.61628012687</v>
      </c>
      <c r="X37" s="32">
        <f t="shared" si="7"/>
        <v>9637.873709619935</v>
      </c>
      <c r="Y37" s="37">
        <f t="shared" si="8"/>
        <v>122262.326092564</v>
      </c>
      <c r="Z37" s="37">
        <f t="shared" si="9"/>
        <v>4426185.417321899</v>
      </c>
      <c r="AA37" s="36">
        <f t="shared" si="10"/>
        <v>45.138956620196765</v>
      </c>
      <c r="AB37" s="35">
        <f t="shared" si="11"/>
        <v>12.18561196963281</v>
      </c>
      <c r="AE37">
        <f t="shared" si="12"/>
        <v>30</v>
      </c>
      <c r="AF37" s="32">
        <f t="shared" si="27"/>
        <v>98440.50263884668</v>
      </c>
      <c r="AG37" s="32">
        <f t="shared" si="13"/>
        <v>9782.754567110253</v>
      </c>
      <c r="AH37" s="37">
        <f t="shared" si="14"/>
        <v>127050.97593567938</v>
      </c>
      <c r="AI37" s="37">
        <f t="shared" si="15"/>
        <v>4988163.608357429</v>
      </c>
      <c r="AJ37" s="36">
        <f t="shared" si="16"/>
        <v>50.17186244119191</v>
      </c>
      <c r="AK37" s="35">
        <f t="shared" si="17"/>
        <v>12.487239438963991</v>
      </c>
      <c r="AN37">
        <f t="shared" si="18"/>
        <v>30</v>
      </c>
      <c r="AO37" s="38">
        <f t="shared" si="19"/>
        <v>46.57812503554985</v>
      </c>
      <c r="AP37" s="38">
        <f t="shared" si="20"/>
        <v>45.138956620196765</v>
      </c>
      <c r="AQ37" s="38">
        <f t="shared" si="21"/>
        <v>50.17186244119191</v>
      </c>
      <c r="AR37" s="35">
        <f t="shared" si="22"/>
        <v>12.265172542321205</v>
      </c>
      <c r="AS37" s="35">
        <f t="shared" si="23"/>
        <v>12.18561196963281</v>
      </c>
      <c r="AT37" s="35">
        <f t="shared" si="24"/>
        <v>12.487239438963991</v>
      </c>
    </row>
    <row r="38" spans="1:46" ht="12.75">
      <c r="A38" s="22">
        <v>31</v>
      </c>
      <c r="B38" s="23">
        <v>46.5</v>
      </c>
      <c r="C38" s="19">
        <v>44.3</v>
      </c>
      <c r="D38" s="19">
        <v>49.7</v>
      </c>
      <c r="E38" s="19">
        <v>40</v>
      </c>
      <c r="F38" s="19">
        <v>46.6</v>
      </c>
      <c r="G38" s="19"/>
      <c r="H38" s="20">
        <v>1.5</v>
      </c>
      <c r="I38" s="19">
        <v>1.9</v>
      </c>
      <c r="J38" s="21">
        <v>0.7</v>
      </c>
      <c r="K38" s="19">
        <v>3.6</v>
      </c>
      <c r="L38" s="19">
        <v>1.5</v>
      </c>
      <c r="M38">
        <f t="shared" si="0"/>
        <v>31</v>
      </c>
      <c r="N38" s="32">
        <f t="shared" si="30"/>
        <v>97186.44692126199</v>
      </c>
      <c r="O38" s="32">
        <f t="shared" si="28"/>
        <v>8942.712828729498</v>
      </c>
      <c r="P38" s="32">
        <f t="shared" si="29"/>
        <v>113788.86859658165</v>
      </c>
      <c r="Q38" s="37">
        <f t="shared" si="3"/>
        <v>4484447.479469997</v>
      </c>
      <c r="R38" s="36">
        <f t="shared" si="4"/>
        <v>45.64272485034033</v>
      </c>
      <c r="S38" s="35">
        <f t="shared" si="5"/>
        <v>12.224200226023335</v>
      </c>
      <c r="V38">
        <f t="shared" si="6"/>
        <v>31</v>
      </c>
      <c r="W38" s="32">
        <f t="shared" si="26"/>
        <v>96808.04757082263</v>
      </c>
      <c r="X38" s="32">
        <f t="shared" si="7"/>
        <v>8907.894015687607</v>
      </c>
      <c r="Y38" s="37">
        <f t="shared" si="8"/>
        <v>112624.45238294407</v>
      </c>
      <c r="Z38" s="37">
        <f t="shared" si="9"/>
        <v>4329202.801041772</v>
      </c>
      <c r="AA38" s="36">
        <f t="shared" si="10"/>
        <v>44.219451633136416</v>
      </c>
      <c r="AB38" s="35">
        <f t="shared" si="11"/>
        <v>12.14321872090106</v>
      </c>
      <c r="AE38">
        <f t="shared" si="12"/>
        <v>31</v>
      </c>
      <c r="AF38" s="32">
        <f t="shared" si="27"/>
        <v>98381.43833726336</v>
      </c>
      <c r="AG38" s="32">
        <f t="shared" si="13"/>
        <v>9052.671217009243</v>
      </c>
      <c r="AH38" s="37">
        <f t="shared" si="14"/>
        <v>117268.22136856912</v>
      </c>
      <c r="AI38" s="37">
        <f t="shared" si="15"/>
        <v>4889723.105718582</v>
      </c>
      <c r="AJ38" s="36">
        <f t="shared" si="16"/>
        <v>49.201683451262674</v>
      </c>
      <c r="AK38" s="35">
        <f t="shared" si="17"/>
        <v>12.453990988674319</v>
      </c>
      <c r="AN38">
        <f t="shared" si="18"/>
        <v>31</v>
      </c>
      <c r="AO38" s="38">
        <f t="shared" si="19"/>
        <v>45.64272485034033</v>
      </c>
      <c r="AP38" s="38">
        <f t="shared" si="20"/>
        <v>44.219451633136416</v>
      </c>
      <c r="AQ38" s="38">
        <f t="shared" si="21"/>
        <v>49.201683451262674</v>
      </c>
      <c r="AR38" s="35">
        <f t="shared" si="22"/>
        <v>12.224200226023335</v>
      </c>
      <c r="AS38" s="35">
        <f t="shared" si="23"/>
        <v>12.14321872090106</v>
      </c>
      <c r="AT38" s="35">
        <f t="shared" si="24"/>
        <v>12.453990988674319</v>
      </c>
    </row>
    <row r="39" spans="1:46" ht="12.75">
      <c r="A39" s="22">
        <v>32</v>
      </c>
      <c r="B39" s="23">
        <v>45.6</v>
      </c>
      <c r="C39" s="19">
        <v>43.4</v>
      </c>
      <c r="D39" s="19">
        <v>48.7</v>
      </c>
      <c r="E39" s="19">
        <v>39.1</v>
      </c>
      <c r="F39" s="19">
        <v>45.7</v>
      </c>
      <c r="G39" s="19"/>
      <c r="H39" s="20">
        <v>1.6</v>
      </c>
      <c r="I39" s="19">
        <v>2</v>
      </c>
      <c r="J39" s="21">
        <v>0.7</v>
      </c>
      <c r="K39" s="19">
        <v>3.8</v>
      </c>
      <c r="L39" s="19">
        <v>1.6</v>
      </c>
      <c r="M39">
        <f t="shared" si="0"/>
        <v>32</v>
      </c>
      <c r="N39" s="32">
        <f t="shared" si="30"/>
        <v>97040.6672508801</v>
      </c>
      <c r="O39" s="32">
        <f t="shared" si="28"/>
        <v>8267.869221746669</v>
      </c>
      <c r="P39" s="32">
        <f t="shared" si="29"/>
        <v>104846.15576785216</v>
      </c>
      <c r="Q39" s="37">
        <f t="shared" si="3"/>
        <v>4387261.032548735</v>
      </c>
      <c r="R39" s="36">
        <f t="shared" si="4"/>
        <v>44.710540661332324</v>
      </c>
      <c r="S39" s="35">
        <f t="shared" si="5"/>
        <v>12.181157981076819</v>
      </c>
      <c r="V39">
        <f t="shared" si="6"/>
        <v>32</v>
      </c>
      <c r="W39" s="32">
        <f t="shared" si="26"/>
        <v>96624.11228043807</v>
      </c>
      <c r="X39" s="32">
        <f t="shared" si="7"/>
        <v>8232.378719497963</v>
      </c>
      <c r="Y39" s="37">
        <f t="shared" si="8"/>
        <v>103716.55836725647</v>
      </c>
      <c r="Z39" s="37">
        <f>+W39+Z40</f>
        <v>4232394.753470949</v>
      </c>
      <c r="AA39" s="36">
        <f t="shared" si="10"/>
        <v>43.302676718902326</v>
      </c>
      <c r="AB39" s="35">
        <f t="shared" si="11"/>
        <v>12.098613584383473</v>
      </c>
      <c r="AE39">
        <f t="shared" si="12"/>
        <v>32</v>
      </c>
      <c r="AF39" s="32">
        <f t="shared" si="27"/>
        <v>98312.57133042728</v>
      </c>
      <c r="AG39" s="32">
        <f t="shared" si="13"/>
        <v>8376.235506627165</v>
      </c>
      <c r="AH39" s="37">
        <f t="shared" si="14"/>
        <v>108215.55015155987</v>
      </c>
      <c r="AI39" s="37">
        <f t="shared" si="15"/>
        <v>4791341.667381318</v>
      </c>
      <c r="AJ39" s="36">
        <f t="shared" si="16"/>
        <v>48.23579851021983</v>
      </c>
      <c r="AK39" s="35">
        <f t="shared" si="17"/>
        <v>12.41935381543907</v>
      </c>
      <c r="AN39">
        <f t="shared" si="18"/>
        <v>32</v>
      </c>
      <c r="AO39" s="38">
        <f t="shared" si="19"/>
        <v>44.710540661332324</v>
      </c>
      <c r="AP39" s="38">
        <f t="shared" si="20"/>
        <v>43.302676718902326</v>
      </c>
      <c r="AQ39" s="38">
        <f t="shared" si="21"/>
        <v>48.23579851021983</v>
      </c>
      <c r="AR39" s="35">
        <f t="shared" si="22"/>
        <v>12.181157981076819</v>
      </c>
      <c r="AS39" s="35">
        <f t="shared" si="23"/>
        <v>12.098613584383473</v>
      </c>
      <c r="AT39" s="35">
        <f t="shared" si="24"/>
        <v>12.41935381543907</v>
      </c>
    </row>
    <row r="40" spans="1:46" ht="12.75">
      <c r="A40" s="22">
        <v>33</v>
      </c>
      <c r="B40" s="23">
        <v>44.7</v>
      </c>
      <c r="C40" s="19">
        <v>42.5</v>
      </c>
      <c r="D40" s="19">
        <v>47.7</v>
      </c>
      <c r="E40" s="19">
        <v>38.3</v>
      </c>
      <c r="F40" s="19">
        <v>44.7</v>
      </c>
      <c r="G40" s="19"/>
      <c r="H40" s="20">
        <v>1.7</v>
      </c>
      <c r="I40" s="19">
        <v>2.1</v>
      </c>
      <c r="J40" s="21">
        <v>0.8</v>
      </c>
      <c r="K40" s="19">
        <v>4</v>
      </c>
      <c r="L40" s="19">
        <v>1.7</v>
      </c>
      <c r="M40">
        <f t="shared" si="0"/>
        <v>33</v>
      </c>
      <c r="N40" s="32">
        <f t="shared" si="30"/>
        <v>96885.40218327868</v>
      </c>
      <c r="O40" s="32">
        <f aca="true" t="shared" si="31" ref="O40:O54">1/(1+$O$4)^A40*N40</f>
        <v>7643.185769436921</v>
      </c>
      <c r="P40" s="32">
        <f aca="true" t="shared" si="32" ref="P40:P53">+O40+P41</f>
        <v>96578.28654610549</v>
      </c>
      <c r="Q40" s="37">
        <f>+N40+Q41</f>
        <v>4290220.365297855</v>
      </c>
      <c r="R40" s="36">
        <f t="shared" si="4"/>
        <v>43.78139088675113</v>
      </c>
      <c r="S40" s="35">
        <f t="shared" si="5"/>
        <v>12.135868008376365</v>
      </c>
      <c r="V40">
        <f t="shared" si="6"/>
        <v>33</v>
      </c>
      <c r="W40" s="32">
        <f t="shared" si="26"/>
        <v>96430.8640558772</v>
      </c>
      <c r="X40" s="32">
        <f t="shared" si="7"/>
        <v>7607.327742647194</v>
      </c>
      <c r="Y40" s="37">
        <f t="shared" si="8"/>
        <v>95484.1796477585</v>
      </c>
      <c r="Z40" s="37">
        <f>+W40+Z41</f>
        <v>4135770.6411905107</v>
      </c>
      <c r="AA40" s="36">
        <f t="shared" si="10"/>
        <v>42.38845362615463</v>
      </c>
      <c r="AB40" s="35">
        <f t="shared" si="11"/>
        <v>12.051605882899949</v>
      </c>
      <c r="AE40">
        <f t="shared" si="12"/>
        <v>33</v>
      </c>
      <c r="AF40" s="32">
        <f t="shared" si="27"/>
        <v>98243.75253049597</v>
      </c>
      <c r="AG40" s="32">
        <f t="shared" si="13"/>
        <v>7750.3445757153</v>
      </c>
      <c r="AH40" s="37">
        <f t="shared" si="14"/>
        <v>99839.3146449327</v>
      </c>
      <c r="AI40" s="37">
        <f t="shared" si="15"/>
        <v>4693029.096050891</v>
      </c>
      <c r="AJ40" s="36">
        <f t="shared" si="16"/>
        <v>47.26923697610311</v>
      </c>
      <c r="AK40" s="35">
        <f t="shared" si="17"/>
        <v>12.381919464299207</v>
      </c>
      <c r="AN40">
        <f t="shared" si="18"/>
        <v>33</v>
      </c>
      <c r="AO40" s="38">
        <f t="shared" si="19"/>
        <v>43.78139088675113</v>
      </c>
      <c r="AP40" s="38">
        <f t="shared" si="20"/>
        <v>42.38845362615463</v>
      </c>
      <c r="AQ40" s="38">
        <f t="shared" si="21"/>
        <v>47.26923697610311</v>
      </c>
      <c r="AR40" s="35">
        <f t="shared" si="22"/>
        <v>12.135868008376365</v>
      </c>
      <c r="AS40" s="35">
        <f t="shared" si="23"/>
        <v>12.051605882899949</v>
      </c>
      <c r="AT40" s="35">
        <f t="shared" si="24"/>
        <v>12.381919464299207</v>
      </c>
    </row>
    <row r="41" spans="1:46" ht="12.75">
      <c r="A41" s="22">
        <v>34</v>
      </c>
      <c r="B41" s="23">
        <v>43.8</v>
      </c>
      <c r="C41" s="19">
        <v>41.6</v>
      </c>
      <c r="D41" s="19">
        <v>46.8</v>
      </c>
      <c r="E41" s="19">
        <v>37.4</v>
      </c>
      <c r="F41" s="19">
        <v>43.8</v>
      </c>
      <c r="G41" s="19"/>
      <c r="H41" s="20">
        <v>1.8</v>
      </c>
      <c r="I41" s="19">
        <v>2.2</v>
      </c>
      <c r="J41" s="21">
        <v>0.9</v>
      </c>
      <c r="K41" s="19">
        <v>4.2</v>
      </c>
      <c r="L41" s="19">
        <v>1.8</v>
      </c>
      <c r="M41">
        <f t="shared" si="0"/>
        <v>34</v>
      </c>
      <c r="N41" s="32">
        <f aca="true" t="shared" si="33" ref="N41:N54">+N40*(1-H40/1000)</f>
        <v>96720.69699956711</v>
      </c>
      <c r="O41" s="32">
        <f t="shared" si="31"/>
        <v>7064.992920026739</v>
      </c>
      <c r="P41" s="32">
        <f t="shared" si="32"/>
        <v>88935.10077666857</v>
      </c>
      <c r="Q41" s="37">
        <f t="shared" si="3"/>
        <v>4193334.963114576</v>
      </c>
      <c r="R41" s="36">
        <f t="shared" si="4"/>
        <v>42.85509454748185</v>
      </c>
      <c r="S41" s="35">
        <f t="shared" si="5"/>
        <v>12.088137282426601</v>
      </c>
      <c r="V41">
        <f t="shared" si="6"/>
        <v>34</v>
      </c>
      <c r="W41" s="32">
        <f t="shared" si="26"/>
        <v>96228.35924135987</v>
      </c>
      <c r="X41" s="32">
        <f t="shared" si="7"/>
        <v>7029.029957766328</v>
      </c>
      <c r="Y41" s="37">
        <f t="shared" si="8"/>
        <v>87876.85190511131</v>
      </c>
      <c r="Z41" s="37">
        <f aca="true" t="shared" si="34" ref="Z41:Z51">+W41+Z42</f>
        <v>4039339.7771346336</v>
      </c>
      <c r="AA41" s="36">
        <f t="shared" si="10"/>
        <v>41.476604495595375</v>
      </c>
      <c r="AB41" s="35">
        <f t="shared" si="11"/>
        <v>12.001988529443777</v>
      </c>
      <c r="AE41">
        <f t="shared" si="12"/>
        <v>34</v>
      </c>
      <c r="AF41" s="32">
        <f t="shared" si="27"/>
        <v>98165.15752847157</v>
      </c>
      <c r="AG41" s="32">
        <f t="shared" si="13"/>
        <v>7170.503981532155</v>
      </c>
      <c r="AH41" s="37">
        <f t="shared" si="14"/>
        <v>92088.97006921741</v>
      </c>
      <c r="AI41" s="37">
        <f t="shared" si="15"/>
        <v>4594785.343520395</v>
      </c>
      <c r="AJ41" s="36">
        <f t="shared" si="16"/>
        <v>46.306682321960686</v>
      </c>
      <c r="AK41" s="35">
        <f t="shared" si="17"/>
        <v>12.34274721921852</v>
      </c>
      <c r="AN41">
        <f t="shared" si="18"/>
        <v>34</v>
      </c>
      <c r="AO41" s="38">
        <f t="shared" si="19"/>
        <v>42.85509454748185</v>
      </c>
      <c r="AP41" s="38">
        <f t="shared" si="20"/>
        <v>41.476604495595375</v>
      </c>
      <c r="AQ41" s="38">
        <f t="shared" si="21"/>
        <v>46.306682321960686</v>
      </c>
      <c r="AR41" s="35">
        <f t="shared" si="22"/>
        <v>12.088137282426601</v>
      </c>
      <c r="AS41" s="35">
        <f t="shared" si="23"/>
        <v>12.001988529443777</v>
      </c>
      <c r="AT41" s="35">
        <f t="shared" si="24"/>
        <v>12.34274721921852</v>
      </c>
    </row>
    <row r="42" spans="1:46" ht="12.75">
      <c r="A42" s="22">
        <v>35</v>
      </c>
      <c r="B42" s="23">
        <v>42.8</v>
      </c>
      <c r="C42" s="19">
        <v>40.7</v>
      </c>
      <c r="D42" s="19">
        <v>45.8</v>
      </c>
      <c r="E42" s="19">
        <v>36.6</v>
      </c>
      <c r="F42" s="19">
        <v>42.9</v>
      </c>
      <c r="G42" s="19"/>
      <c r="H42" s="20">
        <v>1.9</v>
      </c>
      <c r="I42" s="19">
        <v>2.3</v>
      </c>
      <c r="J42" s="21">
        <v>0.9</v>
      </c>
      <c r="K42" s="19">
        <v>4.4</v>
      </c>
      <c r="L42" s="19">
        <v>2</v>
      </c>
      <c r="M42">
        <f t="shared" si="0"/>
        <v>35</v>
      </c>
      <c r="N42" s="32">
        <f t="shared" si="33"/>
        <v>96546.59974496788</v>
      </c>
      <c r="O42" s="32">
        <f t="shared" si="31"/>
        <v>6529.885122935823</v>
      </c>
      <c r="P42" s="32">
        <f t="shared" si="32"/>
        <v>81870.10785664183</v>
      </c>
      <c r="Q42" s="37">
        <f t="shared" si="3"/>
        <v>4096614.266115009</v>
      </c>
      <c r="R42" s="36">
        <f t="shared" si="4"/>
        <v>41.931471195633996</v>
      </c>
      <c r="S42" s="35">
        <f t="shared" si="5"/>
        <v>12.037756226227941</v>
      </c>
      <c r="V42">
        <f t="shared" si="6"/>
        <v>35</v>
      </c>
      <c r="W42" s="32">
        <f t="shared" si="26"/>
        <v>96016.65685102888</v>
      </c>
      <c r="X42" s="32">
        <f t="shared" si="7"/>
        <v>6494.042677647446</v>
      </c>
      <c r="Y42" s="37">
        <f t="shared" si="8"/>
        <v>80847.82194734499</v>
      </c>
      <c r="Z42" s="37">
        <f t="shared" si="34"/>
        <v>3943111.4178932738</v>
      </c>
      <c r="AA42" s="36">
        <f t="shared" si="10"/>
        <v>40.56695178953235</v>
      </c>
      <c r="AB42" s="35">
        <f t="shared" si="11"/>
        <v>11.949536592302346</v>
      </c>
      <c r="AE42">
        <f t="shared" si="12"/>
        <v>35</v>
      </c>
      <c r="AF42" s="32">
        <f t="shared" si="27"/>
        <v>98076.80888669594</v>
      </c>
      <c r="AG42" s="32">
        <f t="shared" si="13"/>
        <v>6633.380118471088</v>
      </c>
      <c r="AH42" s="37">
        <f t="shared" si="14"/>
        <v>84918.46608768526</v>
      </c>
      <c r="AI42" s="37">
        <f t="shared" si="15"/>
        <v>4496620.185991924</v>
      </c>
      <c r="AJ42" s="36">
        <f t="shared" si="16"/>
        <v>45.34794547288628</v>
      </c>
      <c r="AK42" s="35">
        <f t="shared" si="17"/>
        <v>12.301688516420782</v>
      </c>
      <c r="AN42">
        <f t="shared" si="18"/>
        <v>35</v>
      </c>
      <c r="AO42" s="38">
        <f t="shared" si="19"/>
        <v>41.931471195633996</v>
      </c>
      <c r="AP42" s="38">
        <f t="shared" si="20"/>
        <v>40.56695178953235</v>
      </c>
      <c r="AQ42" s="38">
        <f t="shared" si="21"/>
        <v>45.34794547288628</v>
      </c>
      <c r="AR42" s="35">
        <f t="shared" si="22"/>
        <v>12.037756226227941</v>
      </c>
      <c r="AS42" s="35">
        <f t="shared" si="23"/>
        <v>11.949536592302346</v>
      </c>
      <c r="AT42" s="35">
        <f t="shared" si="24"/>
        <v>12.301688516420782</v>
      </c>
    </row>
    <row r="43" spans="1:46" ht="12.75">
      <c r="A43" s="22">
        <v>36</v>
      </c>
      <c r="B43" s="23">
        <v>41.9</v>
      </c>
      <c r="C43" s="19">
        <v>39.8</v>
      </c>
      <c r="D43" s="19">
        <v>44.9</v>
      </c>
      <c r="E43" s="19">
        <v>35.7</v>
      </c>
      <c r="F43" s="19">
        <v>42</v>
      </c>
      <c r="G43" s="19"/>
      <c r="H43" s="20">
        <v>2</v>
      </c>
      <c r="I43" s="19">
        <v>2.4</v>
      </c>
      <c r="J43" s="21">
        <v>1</v>
      </c>
      <c r="K43" s="19">
        <v>4.7</v>
      </c>
      <c r="L43" s="19">
        <v>2.1</v>
      </c>
      <c r="M43">
        <f t="shared" si="0"/>
        <v>36</v>
      </c>
      <c r="N43" s="32">
        <f t="shared" si="33"/>
        <v>96363.16120545244</v>
      </c>
      <c r="O43" s="32">
        <f t="shared" si="31"/>
        <v>6034.702167779856</v>
      </c>
      <c r="P43" s="32">
        <f t="shared" si="32"/>
        <v>75340.222733706</v>
      </c>
      <c r="Q43" s="37">
        <f t="shared" si="3"/>
        <v>4000067.666370041</v>
      </c>
      <c r="R43" s="36">
        <f t="shared" si="4"/>
        <v>41.01034084323614</v>
      </c>
      <c r="S43" s="35">
        <f t="shared" si="5"/>
        <v>11.98449726913754</v>
      </c>
      <c r="V43">
        <f t="shared" si="6"/>
        <v>36</v>
      </c>
      <c r="W43" s="32">
        <f t="shared" si="26"/>
        <v>95795.81854027152</v>
      </c>
      <c r="X43" s="32">
        <f t="shared" si="7"/>
        <v>5999.172573600793</v>
      </c>
      <c r="Y43" s="37">
        <f t="shared" si="8"/>
        <v>74353.77926969754</v>
      </c>
      <c r="Z43" s="37">
        <f t="shared" si="34"/>
        <v>3847094.7610422447</v>
      </c>
      <c r="AA43" s="36">
        <f t="shared" si="10"/>
        <v>39.65931822144166</v>
      </c>
      <c r="AB43" s="35">
        <f t="shared" si="11"/>
        <v>11.89400573287214</v>
      </c>
      <c r="AE43">
        <f t="shared" si="12"/>
        <v>36</v>
      </c>
      <c r="AF43" s="32">
        <f t="shared" si="27"/>
        <v>97988.53975869792</v>
      </c>
      <c r="AG43" s="32">
        <f t="shared" si="13"/>
        <v>6136.490811448577</v>
      </c>
      <c r="AH43" s="37">
        <f t="shared" si="14"/>
        <v>78285.08596921417</v>
      </c>
      <c r="AI43" s="37">
        <f t="shared" si="15"/>
        <v>4398543.377105229</v>
      </c>
      <c r="AJ43" s="36">
        <f t="shared" si="16"/>
        <v>44.38834498337131</v>
      </c>
      <c r="AK43" s="35">
        <f t="shared" si="17"/>
        <v>12.257305172389598</v>
      </c>
      <c r="AN43">
        <f t="shared" si="18"/>
        <v>36</v>
      </c>
      <c r="AO43" s="38">
        <f t="shared" si="19"/>
        <v>41.01034084323614</v>
      </c>
      <c r="AP43" s="38">
        <f t="shared" si="20"/>
        <v>39.65931822144166</v>
      </c>
      <c r="AQ43" s="38">
        <f t="shared" si="21"/>
        <v>44.38834498337131</v>
      </c>
      <c r="AR43" s="35">
        <f t="shared" si="22"/>
        <v>11.98449726913754</v>
      </c>
      <c r="AS43" s="35">
        <f t="shared" si="23"/>
        <v>11.89400573287214</v>
      </c>
      <c r="AT43" s="35">
        <f t="shared" si="24"/>
        <v>12.257305172389598</v>
      </c>
    </row>
    <row r="44" spans="1:46" ht="12.75">
      <c r="A44" s="22">
        <v>37</v>
      </c>
      <c r="B44" s="24">
        <v>41</v>
      </c>
      <c r="C44" s="19">
        <v>38.8</v>
      </c>
      <c r="D44" s="19">
        <v>43.9</v>
      </c>
      <c r="E44" s="19">
        <v>34.9</v>
      </c>
      <c r="F44" s="19">
        <v>41.1</v>
      </c>
      <c r="G44" s="19"/>
      <c r="H44" s="20">
        <v>2.1</v>
      </c>
      <c r="I44" s="19">
        <v>2.5</v>
      </c>
      <c r="J44" s="21">
        <v>1.1</v>
      </c>
      <c r="K44" s="19">
        <v>4.9</v>
      </c>
      <c r="L44" s="19">
        <v>2.3</v>
      </c>
      <c r="M44">
        <f t="shared" si="0"/>
        <v>37</v>
      </c>
      <c r="N44" s="32">
        <f t="shared" si="33"/>
        <v>96170.43488304154</v>
      </c>
      <c r="O44" s="32">
        <f t="shared" si="31"/>
        <v>5576.511818003978</v>
      </c>
      <c r="P44" s="32">
        <f t="shared" si="32"/>
        <v>69305.52056592614</v>
      </c>
      <c r="Q44" s="37">
        <f t="shared" si="3"/>
        <v>3903704.505164589</v>
      </c>
      <c r="R44" s="36">
        <f t="shared" si="4"/>
        <v>40.091523891018184</v>
      </c>
      <c r="S44" s="35">
        <f t="shared" si="5"/>
        <v>11.92811327722299</v>
      </c>
      <c r="V44">
        <f t="shared" si="6"/>
        <v>37</v>
      </c>
      <c r="W44" s="32">
        <f t="shared" si="26"/>
        <v>95565.90857577487</v>
      </c>
      <c r="X44" s="32">
        <f t="shared" si="7"/>
        <v>5541.457925392732</v>
      </c>
      <c r="Y44" s="37">
        <f t="shared" si="8"/>
        <v>68354.60669609674</v>
      </c>
      <c r="Z44" s="37">
        <f t="shared" si="34"/>
        <v>3751298.9425019734</v>
      </c>
      <c r="AA44" s="36">
        <f t="shared" si="10"/>
        <v>38.753526685486825</v>
      </c>
      <c r="AB44" s="35">
        <f t="shared" si="11"/>
        <v>11.835130504713224</v>
      </c>
      <c r="AE44">
        <f t="shared" si="12"/>
        <v>37</v>
      </c>
      <c r="AF44" s="32">
        <f t="shared" si="27"/>
        <v>97890.55121893923</v>
      </c>
      <c r="AG44" s="32">
        <f t="shared" si="13"/>
        <v>5676.254000589935</v>
      </c>
      <c r="AH44" s="37">
        <f t="shared" si="14"/>
        <v>72148.5951577656</v>
      </c>
      <c r="AI44" s="37">
        <f t="shared" si="15"/>
        <v>4300554.8373465305</v>
      </c>
      <c r="AJ44" s="36">
        <f t="shared" si="16"/>
        <v>43.43227726063194</v>
      </c>
      <c r="AK44" s="35">
        <f t="shared" si="17"/>
        <v>12.210600186367131</v>
      </c>
      <c r="AN44">
        <f t="shared" si="18"/>
        <v>37</v>
      </c>
      <c r="AO44" s="38">
        <f t="shared" si="19"/>
        <v>40.091523891018184</v>
      </c>
      <c r="AP44" s="38">
        <f t="shared" si="20"/>
        <v>38.753526685486825</v>
      </c>
      <c r="AQ44" s="38">
        <f t="shared" si="21"/>
        <v>43.43227726063194</v>
      </c>
      <c r="AR44" s="35">
        <f t="shared" si="22"/>
        <v>11.92811327722299</v>
      </c>
      <c r="AS44" s="35">
        <f t="shared" si="23"/>
        <v>11.835130504713224</v>
      </c>
      <c r="AT44" s="35">
        <f t="shared" si="24"/>
        <v>12.210600186367131</v>
      </c>
    </row>
    <row r="45" spans="1:46" ht="12.75">
      <c r="A45" s="22">
        <v>38</v>
      </c>
      <c r="B45" s="23">
        <v>40.1</v>
      </c>
      <c r="C45" s="19">
        <v>37.9</v>
      </c>
      <c r="D45" s="19">
        <v>42.9</v>
      </c>
      <c r="E45" s="19">
        <v>34.1</v>
      </c>
      <c r="F45" s="19">
        <v>40.1</v>
      </c>
      <c r="G45" s="19"/>
      <c r="H45" s="20">
        <v>2.2</v>
      </c>
      <c r="I45" s="19">
        <v>2.7</v>
      </c>
      <c r="J45" s="21">
        <v>1.1</v>
      </c>
      <c r="K45" s="19">
        <v>5.3</v>
      </c>
      <c r="L45" s="19">
        <v>2.4</v>
      </c>
      <c r="M45">
        <f t="shared" si="0"/>
        <v>38</v>
      </c>
      <c r="N45" s="32">
        <f t="shared" si="33"/>
        <v>95968.47696978715</v>
      </c>
      <c r="O45" s="32">
        <f t="shared" si="31"/>
        <v>5152.593651098305</v>
      </c>
      <c r="P45" s="32">
        <f t="shared" si="32"/>
        <v>63729.00874792217</v>
      </c>
      <c r="Q45" s="37">
        <f t="shared" si="3"/>
        <v>3807534.0702815475</v>
      </c>
      <c r="R45" s="36">
        <f t="shared" si="4"/>
        <v>39.17484105723838</v>
      </c>
      <c r="S45" s="35">
        <f t="shared" si="5"/>
        <v>11.868335844674647</v>
      </c>
      <c r="V45">
        <f t="shared" si="6"/>
        <v>38</v>
      </c>
      <c r="W45" s="32">
        <f t="shared" si="26"/>
        <v>95326.99380433543</v>
      </c>
      <c r="X45" s="32">
        <f t="shared" si="7"/>
        <v>5118.152111647454</v>
      </c>
      <c r="Y45" s="37">
        <f t="shared" si="8"/>
        <v>62813.148770704014</v>
      </c>
      <c r="Z45" s="37">
        <f t="shared" si="34"/>
        <v>3655733.0339261983</v>
      </c>
      <c r="AA45" s="36">
        <f t="shared" si="10"/>
        <v>37.8494001859517</v>
      </c>
      <c r="AB45" s="35">
        <f t="shared" si="11"/>
        <v>11.77262250134364</v>
      </c>
      <c r="AE45">
        <f t="shared" si="12"/>
        <v>38</v>
      </c>
      <c r="AF45" s="32">
        <f t="shared" si="27"/>
        <v>97782.8716125984</v>
      </c>
      <c r="AG45" s="32">
        <f t="shared" si="13"/>
        <v>5250.00937147156</v>
      </c>
      <c r="AH45" s="37">
        <f t="shared" si="14"/>
        <v>66472.34115717566</v>
      </c>
      <c r="AI45" s="37">
        <f t="shared" si="15"/>
        <v>4202664.2861275915</v>
      </c>
      <c r="AJ45" s="36">
        <f t="shared" si="16"/>
        <v>42.479554770879915</v>
      </c>
      <c r="AK45" s="35">
        <f t="shared" si="17"/>
        <v>12.161375714562523</v>
      </c>
      <c r="AN45">
        <f t="shared" si="18"/>
        <v>38</v>
      </c>
      <c r="AO45" s="38">
        <f t="shared" si="19"/>
        <v>39.17484105723838</v>
      </c>
      <c r="AP45" s="38">
        <f t="shared" si="20"/>
        <v>37.8494001859517</v>
      </c>
      <c r="AQ45" s="38">
        <f t="shared" si="21"/>
        <v>42.479554770879915</v>
      </c>
      <c r="AR45" s="35">
        <f t="shared" si="22"/>
        <v>11.868335844674647</v>
      </c>
      <c r="AS45" s="35">
        <f t="shared" si="23"/>
        <v>11.77262250134364</v>
      </c>
      <c r="AT45" s="35">
        <f t="shared" si="24"/>
        <v>12.161375714562523</v>
      </c>
    </row>
    <row r="46" spans="1:46" ht="12.75">
      <c r="A46" s="22">
        <v>39</v>
      </c>
      <c r="B46" s="23">
        <v>39.2</v>
      </c>
      <c r="C46" s="19">
        <v>37</v>
      </c>
      <c r="D46" s="19">
        <v>42</v>
      </c>
      <c r="E46" s="19">
        <v>33.3</v>
      </c>
      <c r="F46" s="19">
        <v>39.2</v>
      </c>
      <c r="G46" s="19"/>
      <c r="H46" s="20">
        <v>2.3</v>
      </c>
      <c r="I46" s="19">
        <v>2.8</v>
      </c>
      <c r="J46" s="21">
        <v>1.2</v>
      </c>
      <c r="K46" s="19">
        <v>5.6</v>
      </c>
      <c r="L46" s="19">
        <v>2.6</v>
      </c>
      <c r="M46">
        <f t="shared" si="0"/>
        <v>39</v>
      </c>
      <c r="N46" s="32">
        <f t="shared" si="33"/>
        <v>95757.34632045362</v>
      </c>
      <c r="O46" s="32">
        <f t="shared" si="31"/>
        <v>4760.424023209156</v>
      </c>
      <c r="P46" s="32">
        <f t="shared" si="32"/>
        <v>58576.41509682387</v>
      </c>
      <c r="Q46" s="37">
        <f t="shared" si="3"/>
        <v>3711565.59331176</v>
      </c>
      <c r="R46" s="36">
        <f t="shared" si="4"/>
        <v>38.26011330651271</v>
      </c>
      <c r="S46" s="35">
        <f t="shared" si="5"/>
        <v>11.804873433802985</v>
      </c>
      <c r="V46">
        <f t="shared" si="6"/>
        <v>39</v>
      </c>
      <c r="W46" s="32">
        <f t="shared" si="26"/>
        <v>95069.61092106372</v>
      </c>
      <c r="X46" s="32">
        <f t="shared" si="7"/>
        <v>4726.2343527277835</v>
      </c>
      <c r="Y46" s="37">
        <f t="shared" si="8"/>
        <v>57694.99665905656</v>
      </c>
      <c r="Z46" s="37">
        <f t="shared" si="34"/>
        <v>3560406.0401218627</v>
      </c>
      <c r="AA46" s="36">
        <f t="shared" si="10"/>
        <v>36.95051658071964</v>
      </c>
      <c r="AB46" s="35">
        <f t="shared" si="11"/>
        <v>11.707392260554629</v>
      </c>
      <c r="AE46">
        <f t="shared" si="12"/>
        <v>39</v>
      </c>
      <c r="AF46" s="32">
        <f t="shared" si="27"/>
        <v>97675.31045382455</v>
      </c>
      <c r="AG46" s="32">
        <f t="shared" si="13"/>
        <v>4855.772556632354</v>
      </c>
      <c r="AH46" s="37">
        <f t="shared" si="14"/>
        <v>61222.331785704104</v>
      </c>
      <c r="AI46" s="37">
        <f t="shared" si="15"/>
        <v>4104881.4145149933</v>
      </c>
      <c r="AJ46" s="36">
        <f t="shared" si="16"/>
        <v>41.525783132325465</v>
      </c>
      <c r="AK46" s="35">
        <f t="shared" si="17"/>
        <v>12.10815474194366</v>
      </c>
      <c r="AN46">
        <f t="shared" si="18"/>
        <v>39</v>
      </c>
      <c r="AO46" s="38">
        <f t="shared" si="19"/>
        <v>38.26011330651271</v>
      </c>
      <c r="AP46" s="38">
        <f t="shared" si="20"/>
        <v>36.95051658071964</v>
      </c>
      <c r="AQ46" s="38">
        <f t="shared" si="21"/>
        <v>41.525783132325465</v>
      </c>
      <c r="AR46" s="35">
        <f t="shared" si="22"/>
        <v>11.804873433802985</v>
      </c>
      <c r="AS46" s="35">
        <f t="shared" si="23"/>
        <v>11.707392260554629</v>
      </c>
      <c r="AT46" s="35">
        <f t="shared" si="24"/>
        <v>12.10815474194366</v>
      </c>
    </row>
    <row r="47" spans="1:46" ht="12.75">
      <c r="A47" s="22">
        <v>40</v>
      </c>
      <c r="B47" s="23">
        <v>38.3</v>
      </c>
      <c r="C47" s="19">
        <v>36.1</v>
      </c>
      <c r="D47" s="19">
        <v>41</v>
      </c>
      <c r="E47" s="19">
        <v>32.4</v>
      </c>
      <c r="F47" s="19">
        <v>38.3</v>
      </c>
      <c r="G47" s="19"/>
      <c r="H47" s="20">
        <v>2.5</v>
      </c>
      <c r="I47" s="19">
        <v>2.9</v>
      </c>
      <c r="J47" s="21">
        <v>1.3</v>
      </c>
      <c r="K47" s="19">
        <v>6</v>
      </c>
      <c r="L47" s="19">
        <v>2.7</v>
      </c>
      <c r="M47">
        <f t="shared" si="0"/>
        <v>40</v>
      </c>
      <c r="N47" s="32">
        <f t="shared" si="33"/>
        <v>95537.10442391658</v>
      </c>
      <c r="O47" s="32">
        <f t="shared" si="31"/>
        <v>4397.662081440532</v>
      </c>
      <c r="P47" s="32">
        <f t="shared" si="32"/>
        <v>53815.991073614714</v>
      </c>
      <c r="Q47" s="37">
        <f t="shared" si="3"/>
        <v>3615808.2469913065</v>
      </c>
      <c r="R47" s="36">
        <f t="shared" si="4"/>
        <v>37.3471617786035</v>
      </c>
      <c r="S47" s="35">
        <f t="shared" si="5"/>
        <v>11.737409350012252</v>
      </c>
      <c r="V47">
        <f t="shared" si="6"/>
        <v>40</v>
      </c>
      <c r="W47" s="32">
        <f t="shared" si="26"/>
        <v>94803.41601048474</v>
      </c>
      <c r="X47" s="32">
        <f t="shared" si="7"/>
        <v>4363.889719018653</v>
      </c>
      <c r="Y47" s="37">
        <f t="shared" si="8"/>
        <v>52968.762306328776</v>
      </c>
      <c r="Z47" s="37">
        <f t="shared" si="34"/>
        <v>3465336.4292007987</v>
      </c>
      <c r="AA47" s="36">
        <f t="shared" si="10"/>
        <v>36.05286460160414</v>
      </c>
      <c r="AB47" s="35">
        <f t="shared" si="11"/>
        <v>11.637969957279383</v>
      </c>
      <c r="AE47">
        <f t="shared" si="12"/>
        <v>40</v>
      </c>
      <c r="AF47" s="32">
        <f t="shared" si="27"/>
        <v>97558.10008127996</v>
      </c>
      <c r="AG47" s="32">
        <f t="shared" si="13"/>
        <v>4490.69039774481</v>
      </c>
      <c r="AH47" s="37">
        <f t="shared" si="14"/>
        <v>56366.55922907175</v>
      </c>
      <c r="AI47" s="37">
        <f t="shared" si="15"/>
        <v>4007206.1040611686</v>
      </c>
      <c r="AJ47" s="36">
        <f t="shared" si="16"/>
        <v>40.575073220189694</v>
      </c>
      <c r="AK47" s="35">
        <f t="shared" si="17"/>
        <v>12.051869364536596</v>
      </c>
      <c r="AN47">
        <f t="shared" si="18"/>
        <v>40</v>
      </c>
      <c r="AO47" s="38">
        <f t="shared" si="19"/>
        <v>37.3471617786035</v>
      </c>
      <c r="AP47" s="38">
        <f t="shared" si="20"/>
        <v>36.05286460160414</v>
      </c>
      <c r="AQ47" s="38">
        <f t="shared" si="21"/>
        <v>40.575073220189694</v>
      </c>
      <c r="AR47" s="35">
        <f t="shared" si="22"/>
        <v>11.737409350012252</v>
      </c>
      <c r="AS47" s="35">
        <f t="shared" si="23"/>
        <v>11.637969957279383</v>
      </c>
      <c r="AT47" s="35">
        <f t="shared" si="24"/>
        <v>12.051869364536596</v>
      </c>
    </row>
    <row r="48" spans="1:46" ht="12.75">
      <c r="A48" s="22">
        <v>41</v>
      </c>
      <c r="B48" s="23">
        <v>37.3</v>
      </c>
      <c r="C48" s="19">
        <v>35.3</v>
      </c>
      <c r="D48" s="19">
        <v>40.1</v>
      </c>
      <c r="E48" s="19">
        <v>31.6</v>
      </c>
      <c r="F48" s="19">
        <v>37.4</v>
      </c>
      <c r="G48" s="19"/>
      <c r="H48" s="20">
        <v>2.6</v>
      </c>
      <c r="I48" s="19">
        <v>3.1</v>
      </c>
      <c r="J48" s="21">
        <v>1.4</v>
      </c>
      <c r="K48" s="19">
        <v>6.3</v>
      </c>
      <c r="L48" s="19">
        <v>2.9</v>
      </c>
      <c r="M48">
        <f t="shared" si="0"/>
        <v>41</v>
      </c>
      <c r="N48" s="32">
        <f t="shared" si="33"/>
        <v>95298.26166285679</v>
      </c>
      <c r="O48" s="32">
        <f t="shared" si="31"/>
        <v>4061.7295613304914</v>
      </c>
      <c r="P48" s="32">
        <f t="shared" si="32"/>
        <v>49418.32899217418</v>
      </c>
      <c r="Q48" s="37">
        <f t="shared" si="3"/>
        <v>3520271.14256739</v>
      </c>
      <c r="R48" s="36">
        <f t="shared" si="4"/>
        <v>36.439510554990974</v>
      </c>
      <c r="S48" s="35">
        <f t="shared" si="5"/>
        <v>11.666819145877929</v>
      </c>
      <c r="V48">
        <f t="shared" si="6"/>
        <v>41</v>
      </c>
      <c r="W48" s="32">
        <f t="shared" si="26"/>
        <v>94528.48610405433</v>
      </c>
      <c r="X48" s="32">
        <f t="shared" si="7"/>
        <v>4028.920776697684</v>
      </c>
      <c r="Y48" s="37">
        <f t="shared" si="8"/>
        <v>48604.87258731012</v>
      </c>
      <c r="Z48" s="37">
        <f t="shared" si="34"/>
        <v>3370533.013190314</v>
      </c>
      <c r="AA48" s="36">
        <f t="shared" si="10"/>
        <v>35.15626777816081</v>
      </c>
      <c r="AB48" s="35">
        <f t="shared" si="11"/>
        <v>11.56399313395019</v>
      </c>
      <c r="AE48">
        <f t="shared" si="12"/>
        <v>41</v>
      </c>
      <c r="AF48" s="32">
        <f t="shared" si="27"/>
        <v>97431.2745511743</v>
      </c>
      <c r="AG48" s="32">
        <f t="shared" si="13"/>
        <v>4152.641203914575</v>
      </c>
      <c r="AH48" s="37">
        <f t="shared" si="14"/>
        <v>51875.86883132694</v>
      </c>
      <c r="AI48" s="37">
        <f t="shared" si="15"/>
        <v>3909648.0039798887</v>
      </c>
      <c r="AJ48" s="36">
        <f t="shared" si="16"/>
        <v>39.62723863040923</v>
      </c>
      <c r="AK48" s="35">
        <f t="shared" si="17"/>
        <v>11.992258850204793</v>
      </c>
      <c r="AN48">
        <f t="shared" si="18"/>
        <v>41</v>
      </c>
      <c r="AO48" s="38">
        <f t="shared" si="19"/>
        <v>36.439510554990974</v>
      </c>
      <c r="AP48" s="38">
        <f t="shared" si="20"/>
        <v>35.15626777816081</v>
      </c>
      <c r="AQ48" s="38">
        <f t="shared" si="21"/>
        <v>39.62723863040923</v>
      </c>
      <c r="AR48" s="35">
        <f t="shared" si="22"/>
        <v>11.666819145877929</v>
      </c>
      <c r="AS48" s="35">
        <f t="shared" si="23"/>
        <v>11.56399313395019</v>
      </c>
      <c r="AT48" s="35">
        <f t="shared" si="24"/>
        <v>11.992258850204793</v>
      </c>
    </row>
    <row r="49" spans="1:46" ht="12.75">
      <c r="A49" s="22">
        <v>42</v>
      </c>
      <c r="B49" s="23">
        <v>36.4</v>
      </c>
      <c r="C49" s="19">
        <v>34.4</v>
      </c>
      <c r="D49" s="19">
        <v>39.2</v>
      </c>
      <c r="E49" s="19">
        <v>30.8</v>
      </c>
      <c r="F49" s="19">
        <v>36.6</v>
      </c>
      <c r="G49" s="19"/>
      <c r="H49" s="20">
        <v>2.8</v>
      </c>
      <c r="I49" s="19">
        <v>3.3</v>
      </c>
      <c r="J49" s="21">
        <v>1.5</v>
      </c>
      <c r="K49" s="19">
        <v>6.7</v>
      </c>
      <c r="L49" s="19">
        <v>3.1</v>
      </c>
      <c r="M49">
        <f t="shared" si="0"/>
        <v>42</v>
      </c>
      <c r="N49" s="32">
        <f t="shared" si="33"/>
        <v>95050.48618253336</v>
      </c>
      <c r="O49" s="32">
        <f t="shared" si="31"/>
        <v>3751.0824671028076</v>
      </c>
      <c r="P49" s="32">
        <f t="shared" si="32"/>
        <v>45356.59943084369</v>
      </c>
      <c r="Q49" s="37">
        <f t="shared" si="3"/>
        <v>3424972.8809045334</v>
      </c>
      <c r="R49" s="36">
        <f t="shared" si="4"/>
        <v>35.533196866844776</v>
      </c>
      <c r="S49" s="35">
        <f t="shared" si="5"/>
        <v>11.591602844945019</v>
      </c>
      <c r="V49">
        <f t="shared" si="6"/>
        <v>42</v>
      </c>
      <c r="W49" s="32">
        <f t="shared" si="26"/>
        <v>94235.44779713177</v>
      </c>
      <c r="X49" s="32">
        <f t="shared" si="7"/>
        <v>3718.917705824001</v>
      </c>
      <c r="Y49" s="37">
        <f t="shared" si="8"/>
        <v>44575.95181061244</v>
      </c>
      <c r="Z49" s="37">
        <f t="shared" si="34"/>
        <v>3276004.52708626</v>
      </c>
      <c r="AA49" s="36">
        <f t="shared" si="10"/>
        <v>34.264036290661856</v>
      </c>
      <c r="AB49" s="35">
        <f t="shared" si="11"/>
        <v>11.486270021733578</v>
      </c>
      <c r="AE49">
        <f t="shared" si="12"/>
        <v>42</v>
      </c>
      <c r="AF49" s="32">
        <f t="shared" si="27"/>
        <v>97294.87076680266</v>
      </c>
      <c r="AG49" s="32">
        <f t="shared" si="13"/>
        <v>3839.6550983602738</v>
      </c>
      <c r="AH49" s="37">
        <f t="shared" si="14"/>
        <v>47723.227627412365</v>
      </c>
      <c r="AI49" s="37">
        <f t="shared" si="15"/>
        <v>3812216.7294287146</v>
      </c>
      <c r="AJ49" s="36">
        <f t="shared" si="16"/>
        <v>38.68209356139518</v>
      </c>
      <c r="AK49" s="35">
        <f t="shared" si="17"/>
        <v>11.929040214521505</v>
      </c>
      <c r="AN49">
        <f t="shared" si="18"/>
        <v>42</v>
      </c>
      <c r="AO49" s="38">
        <f t="shared" si="19"/>
        <v>35.533196866844776</v>
      </c>
      <c r="AP49" s="38">
        <f t="shared" si="20"/>
        <v>34.264036290661856</v>
      </c>
      <c r="AQ49" s="38">
        <f t="shared" si="21"/>
        <v>38.68209356139518</v>
      </c>
      <c r="AR49" s="35">
        <f t="shared" si="22"/>
        <v>11.591602844945019</v>
      </c>
      <c r="AS49" s="35">
        <f t="shared" si="23"/>
        <v>11.486270021733578</v>
      </c>
      <c r="AT49" s="35">
        <f t="shared" si="24"/>
        <v>11.929040214521505</v>
      </c>
    </row>
    <row r="50" spans="1:46" ht="12.75">
      <c r="A50" s="22">
        <v>43</v>
      </c>
      <c r="B50" s="23">
        <v>35.5</v>
      </c>
      <c r="C50" s="19">
        <v>33.5</v>
      </c>
      <c r="D50" s="19">
        <v>38.2</v>
      </c>
      <c r="E50" s="19">
        <v>30</v>
      </c>
      <c r="F50" s="19">
        <v>35.7</v>
      </c>
      <c r="G50" s="19"/>
      <c r="H50" s="20">
        <v>2.9</v>
      </c>
      <c r="I50" s="19">
        <v>3.4</v>
      </c>
      <c r="J50" s="21">
        <v>1.6</v>
      </c>
      <c r="K50" s="19">
        <v>7.1</v>
      </c>
      <c r="L50" s="19">
        <v>3.3</v>
      </c>
      <c r="M50">
        <f t="shared" si="0"/>
        <v>43</v>
      </c>
      <c r="N50" s="32">
        <f t="shared" si="33"/>
        <v>94784.34482122227</v>
      </c>
      <c r="O50" s="32">
        <f t="shared" si="31"/>
        <v>3463.4994779582594</v>
      </c>
      <c r="P50" s="32">
        <f t="shared" si="32"/>
        <v>41605.51696374088</v>
      </c>
      <c r="Q50" s="37">
        <f t="shared" si="3"/>
        <v>3329922.394722</v>
      </c>
      <c r="R50" s="36">
        <f t="shared" si="4"/>
        <v>34.6315652495435</v>
      </c>
      <c r="S50" s="35">
        <f t="shared" si="5"/>
        <v>11.512566258063195</v>
      </c>
      <c r="V50">
        <f t="shared" si="6"/>
        <v>43</v>
      </c>
      <c r="W50" s="32">
        <f t="shared" si="26"/>
        <v>93924.47081940123</v>
      </c>
      <c r="X50" s="32">
        <f t="shared" si="7"/>
        <v>3432.0789605507243</v>
      </c>
      <c r="Y50" s="37">
        <f t="shared" si="8"/>
        <v>40857.034104788436</v>
      </c>
      <c r="Z50" s="37">
        <f t="shared" si="34"/>
        <v>3181769.079289128</v>
      </c>
      <c r="AA50" s="36">
        <f t="shared" si="10"/>
        <v>33.37582651817183</v>
      </c>
      <c r="AB50" s="35">
        <f t="shared" si="11"/>
        <v>11.404456329359148</v>
      </c>
      <c r="AE50">
        <f t="shared" si="12"/>
        <v>43</v>
      </c>
      <c r="AF50" s="32">
        <f t="shared" si="27"/>
        <v>97148.92846065246</v>
      </c>
      <c r="AG50" s="32">
        <f t="shared" si="13"/>
        <v>3549.9033478821607</v>
      </c>
      <c r="AH50" s="37">
        <f t="shared" si="14"/>
        <v>43883.57252905209</v>
      </c>
      <c r="AI50" s="37">
        <f t="shared" si="15"/>
        <v>3714921.858661912</v>
      </c>
      <c r="AJ50" s="36">
        <f t="shared" si="16"/>
        <v>37.73945274050594</v>
      </c>
      <c r="AK50" s="35">
        <f t="shared" si="17"/>
        <v>11.861906291119904</v>
      </c>
      <c r="AN50">
        <f t="shared" si="18"/>
        <v>43</v>
      </c>
      <c r="AO50" s="38">
        <f t="shared" si="19"/>
        <v>34.6315652495435</v>
      </c>
      <c r="AP50" s="38">
        <f t="shared" si="20"/>
        <v>33.37582651817183</v>
      </c>
      <c r="AQ50" s="38">
        <f t="shared" si="21"/>
        <v>37.73945274050594</v>
      </c>
      <c r="AR50" s="35">
        <f t="shared" si="22"/>
        <v>11.512566258063195</v>
      </c>
      <c r="AS50" s="35">
        <f t="shared" si="23"/>
        <v>11.404456329359148</v>
      </c>
      <c r="AT50" s="35">
        <f t="shared" si="24"/>
        <v>11.861906291119904</v>
      </c>
    </row>
    <row r="51" spans="1:46" ht="12.75">
      <c r="A51" s="22">
        <v>44</v>
      </c>
      <c r="B51" s="23">
        <v>34.6</v>
      </c>
      <c r="C51" s="19">
        <v>32.6</v>
      </c>
      <c r="D51" s="19">
        <v>37.3</v>
      </c>
      <c r="E51" s="19">
        <v>29.2</v>
      </c>
      <c r="F51" s="19">
        <v>343.8</v>
      </c>
      <c r="G51" s="19"/>
      <c r="H51" s="20">
        <v>3.1</v>
      </c>
      <c r="I51" s="19">
        <v>3.6</v>
      </c>
      <c r="J51" s="21">
        <v>1.7</v>
      </c>
      <c r="K51" s="19">
        <v>7.4</v>
      </c>
      <c r="L51" s="19">
        <v>3.5</v>
      </c>
      <c r="M51">
        <f t="shared" si="0"/>
        <v>44</v>
      </c>
      <c r="N51" s="32">
        <f t="shared" si="33"/>
        <v>94509.47022124073</v>
      </c>
      <c r="O51" s="32">
        <f t="shared" si="31"/>
        <v>3197.643823585352</v>
      </c>
      <c r="P51" s="32">
        <f t="shared" si="32"/>
        <v>38142.01748578262</v>
      </c>
      <c r="Q51" s="37">
        <f t="shared" si="3"/>
        <v>3235138.049900778</v>
      </c>
      <c r="R51" s="36">
        <f t="shared" si="4"/>
        <v>33.73083467008675</v>
      </c>
      <c r="S51" s="35">
        <f t="shared" si="5"/>
        <v>11.428163232081289</v>
      </c>
      <c r="V51">
        <f t="shared" si="6"/>
        <v>44</v>
      </c>
      <c r="W51" s="32">
        <f t="shared" si="26"/>
        <v>93605.12761861527</v>
      </c>
      <c r="X51" s="32">
        <f t="shared" si="7"/>
        <v>3167.046196374862</v>
      </c>
      <c r="Y51" s="37">
        <f t="shared" si="8"/>
        <v>37424.95514423771</v>
      </c>
      <c r="Z51" s="37">
        <f t="shared" si="34"/>
        <v>3087844.608469727</v>
      </c>
      <c r="AA51" s="36">
        <f t="shared" si="10"/>
        <v>32.48798566944795</v>
      </c>
      <c r="AB51" s="35">
        <f t="shared" si="11"/>
        <v>11.31699060376067</v>
      </c>
      <c r="AE51">
        <f t="shared" si="12"/>
        <v>44</v>
      </c>
      <c r="AF51" s="32">
        <f t="shared" si="27"/>
        <v>96993.49017511541</v>
      </c>
      <c r="AG51" s="32">
        <f t="shared" si="13"/>
        <v>3281.688428264397</v>
      </c>
      <c r="AH51" s="37">
        <f t="shared" si="14"/>
        <v>40333.669181169935</v>
      </c>
      <c r="AI51" s="37">
        <f t="shared" si="15"/>
        <v>3617772.9302012594</v>
      </c>
      <c r="AJ51" s="36">
        <f t="shared" si="16"/>
        <v>36.799131350667004</v>
      </c>
      <c r="AK51" s="35">
        <f t="shared" si="17"/>
        <v>11.790523632221054</v>
      </c>
      <c r="AN51">
        <f t="shared" si="18"/>
        <v>44</v>
      </c>
      <c r="AO51" s="38">
        <f t="shared" si="19"/>
        <v>33.73083467008675</v>
      </c>
      <c r="AP51" s="38">
        <f t="shared" si="20"/>
        <v>32.48798566944795</v>
      </c>
      <c r="AQ51" s="38">
        <f t="shared" si="21"/>
        <v>36.799131350667004</v>
      </c>
      <c r="AR51" s="35">
        <f t="shared" si="22"/>
        <v>11.428163232081289</v>
      </c>
      <c r="AS51" s="35">
        <f t="shared" si="23"/>
        <v>11.31699060376067</v>
      </c>
      <c r="AT51" s="35">
        <f t="shared" si="24"/>
        <v>11.790523632221054</v>
      </c>
    </row>
    <row r="52" spans="1:46" ht="12.75">
      <c r="A52" s="22">
        <v>45</v>
      </c>
      <c r="B52" s="23">
        <v>33.8</v>
      </c>
      <c r="C52" s="19">
        <v>31.7</v>
      </c>
      <c r="D52" s="19">
        <v>36.3</v>
      </c>
      <c r="E52" s="19">
        <v>28.5</v>
      </c>
      <c r="F52" s="19">
        <v>33.9</v>
      </c>
      <c r="G52" s="19"/>
      <c r="H52" s="20">
        <v>3.3</v>
      </c>
      <c r="I52" s="19">
        <v>3.8</v>
      </c>
      <c r="J52" s="21">
        <v>1.9</v>
      </c>
      <c r="K52" s="19">
        <v>7.8</v>
      </c>
      <c r="L52" s="19">
        <v>3.7</v>
      </c>
      <c r="M52">
        <f t="shared" si="0"/>
        <v>45</v>
      </c>
      <c r="N52" s="32">
        <f t="shared" si="33"/>
        <v>94216.49086355488</v>
      </c>
      <c r="O52" s="32">
        <f t="shared" si="31"/>
        <v>2951.6028960483677</v>
      </c>
      <c r="P52" s="32">
        <f t="shared" si="32"/>
        <v>34944.37366219727</v>
      </c>
      <c r="Q52" s="37">
        <f t="shared" si="3"/>
        <v>3140628.5796795376</v>
      </c>
      <c r="R52" s="36">
        <f t="shared" si="4"/>
        <v>32.83417059894348</v>
      </c>
      <c r="S52" s="35">
        <f t="shared" si="5"/>
        <v>11.339117555068505</v>
      </c>
      <c r="V52">
        <f t="shared" si="6"/>
        <v>45</v>
      </c>
      <c r="W52" s="32">
        <f t="shared" si="26"/>
        <v>93268.14915918825</v>
      </c>
      <c r="X52" s="32">
        <f t="shared" si="7"/>
        <v>2921.893361173993</v>
      </c>
      <c r="Y52" s="37">
        <f t="shared" si="8"/>
        <v>34257.90894786285</v>
      </c>
      <c r="Z52" s="37">
        <f>+W52+Z53</f>
        <v>2994239.480851112</v>
      </c>
      <c r="AA52" s="36">
        <f t="shared" si="10"/>
        <v>31.603558479975863</v>
      </c>
      <c r="AB52" s="35">
        <f t="shared" si="11"/>
        <v>11.224558261804017</v>
      </c>
      <c r="AE52">
        <f t="shared" si="12"/>
        <v>45</v>
      </c>
      <c r="AF52" s="32">
        <f t="shared" si="27"/>
        <v>96828.60124181771</v>
      </c>
      <c r="AG52" s="32">
        <f t="shared" si="13"/>
        <v>3033.4347758669883</v>
      </c>
      <c r="AH52" s="37">
        <f t="shared" si="14"/>
        <v>37051.98075290554</v>
      </c>
      <c r="AI52" s="37">
        <f t="shared" si="15"/>
        <v>3520779.440026144</v>
      </c>
      <c r="AJ52" s="36">
        <f t="shared" si="16"/>
        <v>35.86094495709407</v>
      </c>
      <c r="AK52" s="35">
        <f t="shared" si="17"/>
        <v>11.714530224179844</v>
      </c>
      <c r="AN52">
        <f t="shared" si="18"/>
        <v>45</v>
      </c>
      <c r="AO52" s="38">
        <f t="shared" si="19"/>
        <v>32.83417059894348</v>
      </c>
      <c r="AP52" s="38">
        <f t="shared" si="20"/>
        <v>31.603558479975863</v>
      </c>
      <c r="AQ52" s="38">
        <f t="shared" si="21"/>
        <v>35.86094495709407</v>
      </c>
      <c r="AR52" s="35">
        <f t="shared" si="22"/>
        <v>11.339117555068505</v>
      </c>
      <c r="AS52" s="35">
        <f t="shared" si="23"/>
        <v>11.224558261804017</v>
      </c>
      <c r="AT52" s="35">
        <f t="shared" si="24"/>
        <v>11.714530224179844</v>
      </c>
    </row>
    <row r="53" spans="1:46" ht="12.75">
      <c r="A53" s="22">
        <v>46</v>
      </c>
      <c r="B53" s="23">
        <v>32.9</v>
      </c>
      <c r="C53" s="19">
        <v>30.8</v>
      </c>
      <c r="D53" s="19">
        <v>35.4</v>
      </c>
      <c r="E53" s="19">
        <v>27.7</v>
      </c>
      <c r="F53" s="19">
        <v>33</v>
      </c>
      <c r="G53" s="19"/>
      <c r="H53" s="20">
        <v>3.5</v>
      </c>
      <c r="I53" s="19">
        <v>4</v>
      </c>
      <c r="J53" s="21">
        <v>2</v>
      </c>
      <c r="K53" s="19">
        <v>8.2</v>
      </c>
      <c r="L53" s="19">
        <v>3.9</v>
      </c>
      <c r="M53">
        <f t="shared" si="0"/>
        <v>46</v>
      </c>
      <c r="N53" s="32">
        <f t="shared" si="33"/>
        <v>93905.57644370515</v>
      </c>
      <c r="O53" s="32">
        <f t="shared" si="31"/>
        <v>2723.9468578624146</v>
      </c>
      <c r="P53" s="32">
        <f t="shared" si="32"/>
        <v>31992.770766148904</v>
      </c>
      <c r="Q53" s="37">
        <f t="shared" si="3"/>
        <v>3046412.088815983</v>
      </c>
      <c r="R53" s="36">
        <f t="shared" si="4"/>
        <v>31.94122664687817</v>
      </c>
      <c r="S53" s="35">
        <f t="shared" si="5"/>
        <v>11.245005477549903</v>
      </c>
      <c r="V53">
        <f t="shared" si="6"/>
        <v>46</v>
      </c>
      <c r="W53" s="32">
        <f t="shared" si="26"/>
        <v>92913.73019238333</v>
      </c>
      <c r="X53" s="32">
        <f t="shared" si="7"/>
        <v>2695.1760800014176</v>
      </c>
      <c r="Y53" s="37">
        <f t="shared" si="8"/>
        <v>31336.015586688856</v>
      </c>
      <c r="Z53" s="37">
        <f aca="true" t="shared" si="35" ref="Z53:Z60">+W53+Z54</f>
        <v>2900971.3316919236</v>
      </c>
      <c r="AA53" s="36">
        <f t="shared" si="10"/>
        <v>30.72220285080894</v>
      </c>
      <c r="AB53" s="35">
        <f t="shared" si="11"/>
        <v>11.126704399466314</v>
      </c>
      <c r="AE53">
        <f t="shared" si="12"/>
        <v>46</v>
      </c>
      <c r="AF53" s="32">
        <f t="shared" si="27"/>
        <v>96644.62689945826</v>
      </c>
      <c r="AG53" s="32">
        <f t="shared" si="13"/>
        <v>2803.3993053637414</v>
      </c>
      <c r="AH53" s="37">
        <f t="shared" si="14"/>
        <v>34018.54597703855</v>
      </c>
      <c r="AI53" s="37">
        <f t="shared" si="15"/>
        <v>3423950.8387843263</v>
      </c>
      <c r="AJ53" s="36">
        <f t="shared" si="16"/>
        <v>34.92825864852626</v>
      </c>
      <c r="AK53" s="35">
        <f t="shared" si="17"/>
        <v>11.634748664576929</v>
      </c>
      <c r="AN53">
        <f t="shared" si="18"/>
        <v>46</v>
      </c>
      <c r="AO53" s="38">
        <f t="shared" si="19"/>
        <v>31.94122664687817</v>
      </c>
      <c r="AP53" s="38">
        <f t="shared" si="20"/>
        <v>30.72220285080894</v>
      </c>
      <c r="AQ53" s="38">
        <f t="shared" si="21"/>
        <v>34.92825864852626</v>
      </c>
      <c r="AR53" s="35">
        <f t="shared" si="22"/>
        <v>11.245005477549903</v>
      </c>
      <c r="AS53" s="35">
        <f t="shared" si="23"/>
        <v>11.126704399466314</v>
      </c>
      <c r="AT53" s="35">
        <f t="shared" si="24"/>
        <v>11.634748664576929</v>
      </c>
    </row>
    <row r="54" spans="1:46" ht="12.75">
      <c r="A54" s="22">
        <v>47</v>
      </c>
      <c r="B54" s="24">
        <v>32</v>
      </c>
      <c r="C54" s="19">
        <v>29.9</v>
      </c>
      <c r="D54" s="19">
        <v>34.5</v>
      </c>
      <c r="E54" s="19">
        <v>26.9</v>
      </c>
      <c r="F54" s="19">
        <v>32.2</v>
      </c>
      <c r="G54" s="19"/>
      <c r="H54" s="20">
        <v>3.7</v>
      </c>
      <c r="I54" s="19">
        <v>4.3</v>
      </c>
      <c r="J54" s="21">
        <v>2.2</v>
      </c>
      <c r="K54" s="19">
        <v>8.7</v>
      </c>
      <c r="L54" s="19">
        <v>4.2</v>
      </c>
      <c r="M54">
        <f t="shared" si="0"/>
        <v>47</v>
      </c>
      <c r="N54" s="32">
        <f t="shared" si="33"/>
        <v>93576.9069261522</v>
      </c>
      <c r="O54" s="32">
        <f t="shared" si="31"/>
        <v>2513.345410981385</v>
      </c>
      <c r="P54" s="32">
        <f>+P55+O54</f>
        <v>29268.82390828649</v>
      </c>
      <c r="Q54" s="37">
        <f t="shared" si="3"/>
        <v>2952506.5123722777</v>
      </c>
      <c r="R54" s="36">
        <f t="shared" si="4"/>
        <v>31.051657447945978</v>
      </c>
      <c r="S54" s="35">
        <f t="shared" si="5"/>
        <v>11.145364692176512</v>
      </c>
      <c r="V54">
        <f t="shared" si="6"/>
        <v>47</v>
      </c>
      <c r="W54" s="32">
        <f t="shared" si="26"/>
        <v>92542.0752716138</v>
      </c>
      <c r="X54" s="32">
        <f t="shared" si="7"/>
        <v>2485.551273779085</v>
      </c>
      <c r="Y54" s="37">
        <f t="shared" si="8"/>
        <v>28640.83950668744</v>
      </c>
      <c r="Z54" s="37">
        <f t="shared" si="35"/>
        <v>2808057.6014995403</v>
      </c>
      <c r="AA54" s="36">
        <f t="shared" si="10"/>
        <v>29.843577159446728</v>
      </c>
      <c r="AB54" s="35">
        <f t="shared" si="11"/>
        <v>11.022932481349017</v>
      </c>
      <c r="AE54">
        <f t="shared" si="12"/>
        <v>47</v>
      </c>
      <c r="AF54" s="32">
        <f t="shared" si="27"/>
        <v>96451.33764565935</v>
      </c>
      <c r="AG54" s="32">
        <f t="shared" si="13"/>
        <v>2590.5486173639015</v>
      </c>
      <c r="AH54" s="37">
        <f t="shared" si="14"/>
        <v>31215.146671674807</v>
      </c>
      <c r="AI54" s="37">
        <f t="shared" si="15"/>
        <v>3327306.211884868</v>
      </c>
      <c r="AJ54" s="36">
        <f t="shared" si="16"/>
        <v>33.99725315483593</v>
      </c>
      <c r="AK54" s="35">
        <f t="shared" si="17"/>
        <v>11.549627813369824</v>
      </c>
      <c r="AN54">
        <f t="shared" si="18"/>
        <v>47</v>
      </c>
      <c r="AO54" s="38">
        <f t="shared" si="19"/>
        <v>31.051657447945978</v>
      </c>
      <c r="AP54" s="38">
        <f t="shared" si="20"/>
        <v>29.843577159446728</v>
      </c>
      <c r="AQ54" s="38">
        <f t="shared" si="21"/>
        <v>33.99725315483593</v>
      </c>
      <c r="AR54" s="35">
        <f t="shared" si="22"/>
        <v>11.145364692176512</v>
      </c>
      <c r="AS54" s="35">
        <f t="shared" si="23"/>
        <v>11.022932481349017</v>
      </c>
      <c r="AT54" s="35">
        <f t="shared" si="24"/>
        <v>11.549627813369824</v>
      </c>
    </row>
    <row r="55" spans="1:46" ht="12.75">
      <c r="A55" s="22">
        <v>48</v>
      </c>
      <c r="B55" s="23">
        <v>31.1</v>
      </c>
      <c r="C55" s="19">
        <v>29.1</v>
      </c>
      <c r="D55" s="19">
        <v>33.5</v>
      </c>
      <c r="E55" s="19">
        <v>26.1</v>
      </c>
      <c r="F55" s="19">
        <v>31.3</v>
      </c>
      <c r="G55" s="19"/>
      <c r="H55" s="20">
        <v>4</v>
      </c>
      <c r="I55" s="19">
        <v>4.6</v>
      </c>
      <c r="J55" s="21">
        <v>2.5</v>
      </c>
      <c r="K55" s="21">
        <v>9.2</v>
      </c>
      <c r="L55" s="21">
        <v>4.5</v>
      </c>
      <c r="M55">
        <f t="shared" si="0"/>
        <v>48</v>
      </c>
      <c r="N55" s="32">
        <f>+N54*(1-H54/1000)</f>
        <v>93230.67237052543</v>
      </c>
      <c r="O55" s="32">
        <f aca="true" t="shared" si="36" ref="O55:O70">1/(1+$O$4)^A55*N55</f>
        <v>2318.561141630328</v>
      </c>
      <c r="P55" s="32">
        <f>+O55+P56</f>
        <v>26755.478497305103</v>
      </c>
      <c r="Q55" s="37">
        <f t="shared" si="3"/>
        <v>2858929.6054461254</v>
      </c>
      <c r="R55" s="36">
        <f t="shared" si="4"/>
        <v>30.165118385974083</v>
      </c>
      <c r="S55" s="35">
        <f t="shared" si="5"/>
        <v>11.039690723226569</v>
      </c>
      <c r="V55">
        <f t="shared" si="6"/>
        <v>48</v>
      </c>
      <c r="W55" s="32">
        <f t="shared" si="26"/>
        <v>92144.14434794585</v>
      </c>
      <c r="X55" s="32">
        <f t="shared" si="7"/>
        <v>2291.54018824244</v>
      </c>
      <c r="Y55" s="37">
        <f t="shared" si="8"/>
        <v>26155.288232908355</v>
      </c>
      <c r="Z55" s="37">
        <f t="shared" si="35"/>
        <v>2715515.5262279264</v>
      </c>
      <c r="AA55" s="36">
        <f t="shared" si="10"/>
        <v>28.970299447069127</v>
      </c>
      <c r="AB55" s="35">
        <f t="shared" si="11"/>
        <v>10.913846620324332</v>
      </c>
      <c r="AE55">
        <f t="shared" si="12"/>
        <v>48</v>
      </c>
      <c r="AF55" s="32">
        <f t="shared" si="27"/>
        <v>96239.14470283891</v>
      </c>
      <c r="AG55" s="32">
        <f t="shared" si="13"/>
        <v>2393.3790837089828</v>
      </c>
      <c r="AH55" s="37">
        <f t="shared" si="14"/>
        <v>28624.598054310907</v>
      </c>
      <c r="AI55" s="37">
        <f t="shared" si="15"/>
        <v>3230854.8742392086</v>
      </c>
      <c r="AJ55" s="36">
        <f t="shared" si="16"/>
        <v>33.071109595947014</v>
      </c>
      <c r="AK55" s="35">
        <f t="shared" si="17"/>
        <v>11.4599098400876</v>
      </c>
      <c r="AN55">
        <f t="shared" si="18"/>
        <v>48</v>
      </c>
      <c r="AO55" s="38">
        <f t="shared" si="19"/>
        <v>30.165118385974083</v>
      </c>
      <c r="AP55" s="38">
        <f t="shared" si="20"/>
        <v>28.970299447069127</v>
      </c>
      <c r="AQ55" s="38">
        <f t="shared" si="21"/>
        <v>33.071109595947014</v>
      </c>
      <c r="AR55" s="35">
        <f t="shared" si="22"/>
        <v>11.039690723226569</v>
      </c>
      <c r="AS55" s="35">
        <f t="shared" si="23"/>
        <v>10.913846620324332</v>
      </c>
      <c r="AT55" s="35">
        <f t="shared" si="24"/>
        <v>11.4599098400876</v>
      </c>
    </row>
    <row r="56" spans="1:46" ht="12.75">
      <c r="A56" s="22">
        <v>49</v>
      </c>
      <c r="B56" s="23">
        <v>30.2</v>
      </c>
      <c r="C56" s="19">
        <v>28.2</v>
      </c>
      <c r="D56" s="19">
        <v>32.6</v>
      </c>
      <c r="E56" s="19">
        <v>25.4</v>
      </c>
      <c r="F56" s="19">
        <v>30.4</v>
      </c>
      <c r="G56" s="19"/>
      <c r="H56" s="20">
        <v>4.4</v>
      </c>
      <c r="I56" s="19">
        <v>5</v>
      </c>
      <c r="J56" s="21">
        <v>2.8</v>
      </c>
      <c r="K56" s="21">
        <v>9.8</v>
      </c>
      <c r="L56" s="21">
        <v>4.9</v>
      </c>
      <c r="M56">
        <f t="shared" si="0"/>
        <v>49</v>
      </c>
      <c r="N56" s="32">
        <f>+N55*(1-H56/1000)</f>
        <v>92820.45741209511</v>
      </c>
      <c r="O56" s="32">
        <f t="shared" si="36"/>
        <v>2137.3698820436616</v>
      </c>
      <c r="P56" s="32">
        <f aca="true" t="shared" si="37" ref="P56:P71">+O56+P57</f>
        <v>24436.917355674774</v>
      </c>
      <c r="Q56" s="37">
        <f>+N56+Q57</f>
        <v>2765698.9330756</v>
      </c>
      <c r="R56" s="36">
        <f t="shared" si="4"/>
        <v>29.296221761725675</v>
      </c>
      <c r="S56" s="35">
        <f t="shared" si="5"/>
        <v>10.93317193761018</v>
      </c>
      <c r="V56">
        <f t="shared" si="6"/>
        <v>49</v>
      </c>
      <c r="W56" s="32">
        <f t="shared" si="26"/>
        <v>91720.2812839453</v>
      </c>
      <c r="X56" s="32">
        <f t="shared" si="7"/>
        <v>2112.036206830115</v>
      </c>
      <c r="Y56" s="37">
        <f t="shared" si="8"/>
        <v>23863.748044665914</v>
      </c>
      <c r="Z56" s="37">
        <f t="shared" si="35"/>
        <v>2623371.3818799807</v>
      </c>
      <c r="AA56" s="36">
        <f t="shared" si="10"/>
        <v>28.101868040053375</v>
      </c>
      <c r="AB56" s="35">
        <f t="shared" si="11"/>
        <v>10.79892942530669</v>
      </c>
      <c r="AE56">
        <f t="shared" si="12"/>
        <v>49</v>
      </c>
      <c r="AF56" s="32">
        <f t="shared" si="27"/>
        <v>95998.54684108181</v>
      </c>
      <c r="AG56" s="32">
        <f t="shared" si="13"/>
        <v>2210.5515148145464</v>
      </c>
      <c r="AH56" s="37">
        <f t="shared" si="14"/>
        <v>26231.218970601924</v>
      </c>
      <c r="AI56" s="37">
        <f t="shared" si="15"/>
        <v>3134615.72953637</v>
      </c>
      <c r="AJ56" s="36">
        <f t="shared" si="16"/>
        <v>32.15274144957095</v>
      </c>
      <c r="AK56" s="35">
        <f t="shared" si="17"/>
        <v>11.366368548666275</v>
      </c>
      <c r="AN56">
        <f t="shared" si="18"/>
        <v>49</v>
      </c>
      <c r="AO56" s="38">
        <f t="shared" si="19"/>
        <v>29.296221761725675</v>
      </c>
      <c r="AP56" s="38">
        <f t="shared" si="20"/>
        <v>28.101868040053375</v>
      </c>
      <c r="AQ56" s="38">
        <f t="shared" si="21"/>
        <v>32.15274144957095</v>
      </c>
      <c r="AR56" s="35">
        <f t="shared" si="22"/>
        <v>10.93317193761018</v>
      </c>
      <c r="AS56" s="35">
        <f t="shared" si="23"/>
        <v>10.79892942530669</v>
      </c>
      <c r="AT56" s="35">
        <f t="shared" si="24"/>
        <v>11.366368548666275</v>
      </c>
    </row>
    <row r="57" spans="1:46" ht="12.75">
      <c r="A57" s="22">
        <v>50</v>
      </c>
      <c r="B57" s="23">
        <v>29.3</v>
      </c>
      <c r="C57" s="19">
        <v>27.3</v>
      </c>
      <c r="D57" s="19">
        <v>31.7</v>
      </c>
      <c r="E57" s="19">
        <v>24.6</v>
      </c>
      <c r="F57" s="19">
        <v>29.6</v>
      </c>
      <c r="G57" s="19"/>
      <c r="H57" s="20">
        <v>4.7</v>
      </c>
      <c r="I57" s="19">
        <v>5.5</v>
      </c>
      <c r="J57" s="21">
        <v>3.1</v>
      </c>
      <c r="K57" s="21">
        <v>10.5</v>
      </c>
      <c r="L57" s="21">
        <v>5.3</v>
      </c>
      <c r="M57">
        <f t="shared" si="0"/>
        <v>50</v>
      </c>
      <c r="N57" s="32">
        <f aca="true" t="shared" si="38" ref="N57:N72">+N56*(1-H57/1000)</f>
        <v>92384.20126225827</v>
      </c>
      <c r="O57" s="32">
        <f t="shared" si="36"/>
        <v>1969.7446699982002</v>
      </c>
      <c r="P57" s="32">
        <f t="shared" si="37"/>
        <v>22299.54747363111</v>
      </c>
      <c r="Q57" s="37">
        <f t="shared" si="3"/>
        <v>2672878.4756635046</v>
      </c>
      <c r="R57" s="36">
        <f t="shared" si="4"/>
        <v>28.432203116372623</v>
      </c>
      <c r="S57" s="35">
        <f t="shared" si="5"/>
        <v>10.821034555027627</v>
      </c>
      <c r="V57">
        <f t="shared" si="6"/>
        <v>50</v>
      </c>
      <c r="W57" s="32">
        <f t="shared" si="26"/>
        <v>91261.67987752557</v>
      </c>
      <c r="X57" s="32">
        <f t="shared" si="7"/>
        <v>1945.8111349962635</v>
      </c>
      <c r="Y57" s="37">
        <f t="shared" si="8"/>
        <v>21751.7118378358</v>
      </c>
      <c r="Z57" s="37">
        <f t="shared" si="35"/>
        <v>2531651.1005960354</v>
      </c>
      <c r="AA57" s="36">
        <f t="shared" si="10"/>
        <v>27.240570894526</v>
      </c>
      <c r="AB57" s="35">
        <f t="shared" si="11"/>
        <v>10.678737466664547</v>
      </c>
      <c r="AE57">
        <f t="shared" si="12"/>
        <v>50</v>
      </c>
      <c r="AF57" s="32">
        <f t="shared" si="27"/>
        <v>95729.75090992678</v>
      </c>
      <c r="AG57" s="32">
        <f t="shared" si="13"/>
        <v>2041.0758986787641</v>
      </c>
      <c r="AH57" s="37">
        <f t="shared" si="14"/>
        <v>24020.667455787378</v>
      </c>
      <c r="AI57" s="37">
        <f t="shared" si="15"/>
        <v>3038617.182695288</v>
      </c>
      <c r="AJ57" s="36">
        <f t="shared" si="16"/>
        <v>31.241617979914707</v>
      </c>
      <c r="AK57" s="35">
        <f t="shared" si="17"/>
        <v>11.26863019711149</v>
      </c>
      <c r="AN57">
        <f t="shared" si="18"/>
        <v>50</v>
      </c>
      <c r="AO57" s="38">
        <f t="shared" si="19"/>
        <v>28.432203116372623</v>
      </c>
      <c r="AP57" s="38">
        <f t="shared" si="20"/>
        <v>27.240570894526</v>
      </c>
      <c r="AQ57" s="38">
        <f t="shared" si="21"/>
        <v>31.241617979914707</v>
      </c>
      <c r="AR57" s="35">
        <f t="shared" si="22"/>
        <v>10.821034555027627</v>
      </c>
      <c r="AS57" s="35">
        <f t="shared" si="23"/>
        <v>10.678737466664547</v>
      </c>
      <c r="AT57" s="35">
        <f t="shared" si="24"/>
        <v>11.26863019711149</v>
      </c>
    </row>
    <row r="58" spans="1:46" ht="12.75">
      <c r="A58" s="22">
        <v>51</v>
      </c>
      <c r="B58" s="23">
        <v>28.5</v>
      </c>
      <c r="C58" s="19">
        <v>26.5</v>
      </c>
      <c r="D58" s="19">
        <v>30.8</v>
      </c>
      <c r="E58" s="19">
        <v>23.9</v>
      </c>
      <c r="F58" s="19">
        <v>28.7</v>
      </c>
      <c r="G58" s="19"/>
      <c r="H58" s="20">
        <v>5.2</v>
      </c>
      <c r="I58" s="19">
        <v>6</v>
      </c>
      <c r="J58" s="21">
        <v>3.4</v>
      </c>
      <c r="K58" s="21">
        <v>11.2</v>
      </c>
      <c r="L58" s="21">
        <v>5.8</v>
      </c>
      <c r="M58">
        <f t="shared" si="0"/>
        <v>51</v>
      </c>
      <c r="N58" s="32">
        <f t="shared" si="38"/>
        <v>91903.80341569452</v>
      </c>
      <c r="O58" s="32">
        <f t="shared" si="36"/>
        <v>1814.3537015872307</v>
      </c>
      <c r="P58" s="32">
        <f t="shared" si="37"/>
        <v>20329.802803632912</v>
      </c>
      <c r="Q58" s="37">
        <f t="shared" si="3"/>
        <v>2580494.274401246</v>
      </c>
      <c r="R58" s="36">
        <f t="shared" si="4"/>
        <v>27.578209807370953</v>
      </c>
      <c r="S58" s="35">
        <f t="shared" si="5"/>
        <v>10.704983232237472</v>
      </c>
      <c r="V58">
        <f t="shared" si="6"/>
        <v>51</v>
      </c>
      <c r="W58" s="32">
        <f t="shared" si="26"/>
        <v>90759.74063819919</v>
      </c>
      <c r="X58" s="32">
        <f t="shared" si="7"/>
        <v>1791.7677534757258</v>
      </c>
      <c r="Y58" s="37">
        <f t="shared" si="8"/>
        <v>19805.900702839535</v>
      </c>
      <c r="Z58" s="37">
        <f t="shared" si="35"/>
        <v>2440389.4207185097</v>
      </c>
      <c r="AA58" s="36">
        <f t="shared" si="10"/>
        <v>26.388457410282555</v>
      </c>
      <c r="AB58" s="35">
        <f t="shared" si="11"/>
        <v>10.553832542984123</v>
      </c>
      <c r="AE58">
        <f t="shared" si="12"/>
        <v>51</v>
      </c>
      <c r="AF58" s="32">
        <f t="shared" si="27"/>
        <v>95432.988682106</v>
      </c>
      <c r="AG58" s="32">
        <f t="shared" si="13"/>
        <v>1884.0264475859813</v>
      </c>
      <c r="AH58" s="37">
        <f t="shared" si="14"/>
        <v>21979.59155710861</v>
      </c>
      <c r="AI58" s="37">
        <f t="shared" si="15"/>
        <v>2942887.4317853614</v>
      </c>
      <c r="AJ58" s="36">
        <f t="shared" si="16"/>
        <v>30.33721334127265</v>
      </c>
      <c r="AK58" s="35">
        <f t="shared" si="17"/>
        <v>11.16628609978976</v>
      </c>
      <c r="AN58">
        <f t="shared" si="18"/>
        <v>51</v>
      </c>
      <c r="AO58" s="38">
        <f t="shared" si="19"/>
        <v>27.578209807370953</v>
      </c>
      <c r="AP58" s="38">
        <f t="shared" si="20"/>
        <v>26.388457410282555</v>
      </c>
      <c r="AQ58" s="38">
        <f t="shared" si="21"/>
        <v>30.33721334127265</v>
      </c>
      <c r="AR58" s="35">
        <f t="shared" si="22"/>
        <v>10.704983232237472</v>
      </c>
      <c r="AS58" s="35">
        <f t="shared" si="23"/>
        <v>10.553832542984123</v>
      </c>
      <c r="AT58" s="35">
        <f t="shared" si="24"/>
        <v>11.16628609978976</v>
      </c>
    </row>
    <row r="59" spans="1:46" ht="12.75">
      <c r="A59" s="22">
        <v>52</v>
      </c>
      <c r="B59" s="23">
        <v>27.6</v>
      </c>
      <c r="C59" s="19">
        <v>25.6</v>
      </c>
      <c r="D59" s="19">
        <v>29.9</v>
      </c>
      <c r="E59" s="19">
        <v>23.1</v>
      </c>
      <c r="F59" s="19">
        <v>27.9</v>
      </c>
      <c r="G59" s="19"/>
      <c r="H59" s="20">
        <v>5.6</v>
      </c>
      <c r="I59" s="19">
        <v>6.5</v>
      </c>
      <c r="J59" s="21">
        <v>3.8</v>
      </c>
      <c r="K59" s="21">
        <v>11.9</v>
      </c>
      <c r="L59" s="21">
        <v>6.2</v>
      </c>
      <c r="M59">
        <f t="shared" si="0"/>
        <v>52</v>
      </c>
      <c r="N59" s="32">
        <f t="shared" si="38"/>
        <v>91389.14211656663</v>
      </c>
      <c r="O59" s="32">
        <f t="shared" si="36"/>
        <v>1670.5493711651318</v>
      </c>
      <c r="P59" s="32">
        <f t="shared" si="37"/>
        <v>18515.44910204568</v>
      </c>
      <c r="Q59" s="37">
        <f t="shared" si="3"/>
        <v>2488590.4709855514</v>
      </c>
      <c r="R59" s="36">
        <f t="shared" si="4"/>
        <v>26.730701737098705</v>
      </c>
      <c r="S59" s="35">
        <f t="shared" si="5"/>
        <v>10.583449206372153</v>
      </c>
      <c r="V59">
        <f t="shared" si="6"/>
        <v>52</v>
      </c>
      <c r="W59" s="32">
        <f t="shared" si="26"/>
        <v>90215.18219436999</v>
      </c>
      <c r="X59" s="32">
        <f t="shared" si="7"/>
        <v>1649.0899508841403</v>
      </c>
      <c r="Y59" s="37">
        <f t="shared" si="8"/>
        <v>18014.132949363808</v>
      </c>
      <c r="Z59" s="37">
        <f t="shared" si="35"/>
        <v>2349629.6800803104</v>
      </c>
      <c r="AA59" s="36">
        <f t="shared" si="10"/>
        <v>25.54472576487179</v>
      </c>
      <c r="AB59" s="35">
        <f t="shared" si="11"/>
        <v>10.423681233825809</v>
      </c>
      <c r="AE59">
        <f t="shared" si="12"/>
        <v>52</v>
      </c>
      <c r="AF59" s="32">
        <f t="shared" si="27"/>
        <v>95108.51652058685</v>
      </c>
      <c r="AG59" s="32">
        <f t="shared" si="13"/>
        <v>1738.5377385779532</v>
      </c>
      <c r="AH59" s="37">
        <f t="shared" si="14"/>
        <v>20095.56510952263</v>
      </c>
      <c r="AI59" s="37">
        <f t="shared" si="15"/>
        <v>2847454.4431032552</v>
      </c>
      <c r="AJ59" s="36">
        <f t="shared" si="16"/>
        <v>29.43900596154189</v>
      </c>
      <c r="AK59" s="35">
        <f t="shared" si="17"/>
        <v>11.058889211090644</v>
      </c>
      <c r="AN59">
        <f t="shared" si="18"/>
        <v>52</v>
      </c>
      <c r="AO59" s="38">
        <f t="shared" si="19"/>
        <v>26.730701737098705</v>
      </c>
      <c r="AP59" s="38">
        <f t="shared" si="20"/>
        <v>25.54472576487179</v>
      </c>
      <c r="AQ59" s="38">
        <f t="shared" si="21"/>
        <v>29.43900596154189</v>
      </c>
      <c r="AR59" s="35">
        <f t="shared" si="22"/>
        <v>10.583449206372153</v>
      </c>
      <c r="AS59" s="35">
        <f t="shared" si="23"/>
        <v>10.423681233825809</v>
      </c>
      <c r="AT59" s="35">
        <f t="shared" si="24"/>
        <v>11.058889211090644</v>
      </c>
    </row>
    <row r="60" spans="1:46" ht="12.75">
      <c r="A60" s="22">
        <v>53</v>
      </c>
      <c r="B60" s="23">
        <v>26.8</v>
      </c>
      <c r="C60" s="19">
        <v>24.8</v>
      </c>
      <c r="D60" s="19">
        <v>29</v>
      </c>
      <c r="E60" s="19">
        <v>22.4</v>
      </c>
      <c r="F60" s="19">
        <v>27.1</v>
      </c>
      <c r="G60" s="19"/>
      <c r="H60" s="20">
        <v>6.1</v>
      </c>
      <c r="I60" s="19">
        <v>7.1</v>
      </c>
      <c r="J60" s="21">
        <v>4.1</v>
      </c>
      <c r="K60" s="21">
        <v>12.6</v>
      </c>
      <c r="L60" s="21">
        <v>5.7</v>
      </c>
      <c r="M60">
        <f t="shared" si="0"/>
        <v>53</v>
      </c>
      <c r="N60" s="32">
        <f t="shared" si="38"/>
        <v>90831.66834965556</v>
      </c>
      <c r="O60" s="32">
        <f t="shared" si="36"/>
        <v>1537.3694629639112</v>
      </c>
      <c r="P60" s="32">
        <f t="shared" si="37"/>
        <v>16844.89973088055</v>
      </c>
      <c r="Q60" s="37">
        <f t="shared" si="3"/>
        <v>2397201.3288689847</v>
      </c>
      <c r="R60" s="36">
        <f t="shared" si="4"/>
        <v>25.891691052519075</v>
      </c>
      <c r="S60" s="35">
        <f t="shared" si="5"/>
        <v>10.456962614832404</v>
      </c>
      <c r="V60">
        <f t="shared" si="6"/>
        <v>53</v>
      </c>
      <c r="W60" s="32">
        <f t="shared" si="26"/>
        <v>89628.78351010659</v>
      </c>
      <c r="X60" s="32">
        <f t="shared" si="7"/>
        <v>1517.0100612994383</v>
      </c>
      <c r="Y60" s="37">
        <f t="shared" si="8"/>
        <v>16365.042998479668</v>
      </c>
      <c r="Z60" s="37">
        <f t="shared" si="35"/>
        <v>2259414.4978859406</v>
      </c>
      <c r="AA60" s="36">
        <f t="shared" si="10"/>
        <v>24.708581544913727</v>
      </c>
      <c r="AB60" s="35">
        <f t="shared" si="11"/>
        <v>10.287695754938976</v>
      </c>
      <c r="AE60">
        <f t="shared" si="12"/>
        <v>53</v>
      </c>
      <c r="AF60" s="32">
        <f t="shared" si="27"/>
        <v>94747.10415780862</v>
      </c>
      <c r="AG60" s="32">
        <f t="shared" si="13"/>
        <v>1603.6400881216266</v>
      </c>
      <c r="AH60" s="37">
        <f t="shared" si="14"/>
        <v>18357.027370944677</v>
      </c>
      <c r="AI60" s="37">
        <f t="shared" si="15"/>
        <v>2752345.9265826684</v>
      </c>
      <c r="AJ60" s="36">
        <f t="shared" si="16"/>
        <v>28.549393657440167</v>
      </c>
      <c r="AK60" s="35">
        <f t="shared" si="17"/>
        <v>10.947099325414474</v>
      </c>
      <c r="AN60">
        <f t="shared" si="18"/>
        <v>53</v>
      </c>
      <c r="AO60" s="38">
        <f t="shared" si="19"/>
        <v>25.891691052519075</v>
      </c>
      <c r="AP60" s="38">
        <f t="shared" si="20"/>
        <v>24.708581544913727</v>
      </c>
      <c r="AQ60" s="38">
        <f t="shared" si="21"/>
        <v>28.549393657440167</v>
      </c>
      <c r="AR60" s="35">
        <f t="shared" si="22"/>
        <v>10.456962614832404</v>
      </c>
      <c r="AS60" s="35">
        <f t="shared" si="23"/>
        <v>10.287695754938976</v>
      </c>
      <c r="AT60" s="35">
        <f t="shared" si="24"/>
        <v>10.947099325414474</v>
      </c>
    </row>
    <row r="61" spans="1:46" ht="12.75">
      <c r="A61" s="22">
        <v>54</v>
      </c>
      <c r="B61" s="23">
        <v>25.9</v>
      </c>
      <c r="C61" s="19">
        <v>24</v>
      </c>
      <c r="D61" s="19">
        <v>28.1</v>
      </c>
      <c r="E61" s="19">
        <v>21.7</v>
      </c>
      <c r="F61" s="19">
        <v>26.2</v>
      </c>
      <c r="G61" s="19"/>
      <c r="H61" s="20">
        <v>6.6</v>
      </c>
      <c r="I61" s="19">
        <v>7.7</v>
      </c>
      <c r="J61" s="21">
        <v>4.5</v>
      </c>
      <c r="K61" s="21">
        <v>13.4</v>
      </c>
      <c r="L61" s="21">
        <v>7.3</v>
      </c>
      <c r="M61">
        <f t="shared" si="0"/>
        <v>54</v>
      </c>
      <c r="N61" s="32">
        <f t="shared" si="38"/>
        <v>90232.17933854784</v>
      </c>
      <c r="O61" s="32">
        <f t="shared" si="36"/>
        <v>1414.0952078781013</v>
      </c>
      <c r="P61" s="32">
        <f t="shared" si="37"/>
        <v>15307.530267916636</v>
      </c>
      <c r="Q61" s="37">
        <f t="shared" si="3"/>
        <v>2306369.6605193294</v>
      </c>
      <c r="R61" s="36">
        <f t="shared" si="4"/>
        <v>25.060389624037725</v>
      </c>
      <c r="S61" s="35">
        <f t="shared" si="5"/>
        <v>10.324964388986308</v>
      </c>
      <c r="V61">
        <f t="shared" si="6"/>
        <v>54</v>
      </c>
      <c r="W61" s="32">
        <f t="shared" si="26"/>
        <v>88992.41914718483</v>
      </c>
      <c r="X61" s="32">
        <f t="shared" si="7"/>
        <v>1394.6660091335298</v>
      </c>
      <c r="Y61" s="37">
        <f t="shared" si="8"/>
        <v>14848.032937180229</v>
      </c>
      <c r="Z61" s="37">
        <f>+W61+Z62</f>
        <v>2169785.714375834</v>
      </c>
      <c r="AA61" s="36">
        <f t="shared" si="10"/>
        <v>23.8816915549539</v>
      </c>
      <c r="AB61" s="35">
        <f t="shared" si="11"/>
        <v>10.146300146373346</v>
      </c>
      <c r="AE61">
        <f t="shared" si="12"/>
        <v>54</v>
      </c>
      <c r="AF61" s="32">
        <f t="shared" si="27"/>
        <v>94358.6410307616</v>
      </c>
      <c r="AG61" s="32">
        <f t="shared" si="13"/>
        <v>1478.764040518822</v>
      </c>
      <c r="AH61" s="37">
        <f t="shared" si="14"/>
        <v>16753.387282823052</v>
      </c>
      <c r="AI61" s="37">
        <f t="shared" si="15"/>
        <v>2657598.8224248597</v>
      </c>
      <c r="AJ61" s="36">
        <f t="shared" si="16"/>
        <v>27.66486962289403</v>
      </c>
      <c r="AK61" s="35">
        <f t="shared" si="17"/>
        <v>10.829317473087292</v>
      </c>
      <c r="AN61">
        <f t="shared" si="18"/>
        <v>54</v>
      </c>
      <c r="AO61" s="38">
        <f t="shared" si="19"/>
        <v>25.060389624037725</v>
      </c>
      <c r="AP61" s="38">
        <f t="shared" si="20"/>
        <v>23.8816915549539</v>
      </c>
      <c r="AQ61" s="38">
        <f t="shared" si="21"/>
        <v>27.66486962289403</v>
      </c>
      <c r="AR61" s="35">
        <f t="shared" si="22"/>
        <v>10.324964388986308</v>
      </c>
      <c r="AS61" s="35">
        <f t="shared" si="23"/>
        <v>10.146300146373346</v>
      </c>
      <c r="AT61" s="35">
        <f t="shared" si="24"/>
        <v>10.829317473087292</v>
      </c>
    </row>
    <row r="62" spans="1:46" ht="12.75">
      <c r="A62" s="22">
        <v>55</v>
      </c>
      <c r="B62" s="23">
        <v>25.1</v>
      </c>
      <c r="C62" s="19">
        <v>23.2</v>
      </c>
      <c r="D62" s="19">
        <v>27.3</v>
      </c>
      <c r="E62" s="19">
        <v>21</v>
      </c>
      <c r="F62" s="19">
        <v>25.4</v>
      </c>
      <c r="G62" s="19"/>
      <c r="H62" s="20">
        <v>7.2</v>
      </c>
      <c r="I62" s="19">
        <v>8.4</v>
      </c>
      <c r="J62" s="21">
        <v>5</v>
      </c>
      <c r="K62" s="21">
        <v>14.2</v>
      </c>
      <c r="L62" s="21">
        <v>7.8</v>
      </c>
      <c r="M62">
        <f t="shared" si="0"/>
        <v>55</v>
      </c>
      <c r="N62" s="32">
        <f t="shared" si="38"/>
        <v>89582.5076473103</v>
      </c>
      <c r="O62" s="32">
        <f t="shared" si="36"/>
        <v>1299.9201133160914</v>
      </c>
      <c r="P62" s="32">
        <f t="shared" si="37"/>
        <v>13893.435060038535</v>
      </c>
      <c r="Q62" s="37">
        <f t="shared" si="3"/>
        <v>2216137.4811807815</v>
      </c>
      <c r="R62" s="36">
        <f t="shared" si="4"/>
        <v>24.23850687352712</v>
      </c>
      <c r="S62" s="35">
        <f t="shared" si="5"/>
        <v>10.187914524682931</v>
      </c>
      <c r="V62">
        <f t="shared" si="6"/>
        <v>55</v>
      </c>
      <c r="W62" s="32">
        <f t="shared" si="26"/>
        <v>88307.17751975151</v>
      </c>
      <c r="X62" s="32">
        <f t="shared" si="7"/>
        <v>1281.4139637622236</v>
      </c>
      <c r="Y62" s="37">
        <f t="shared" si="8"/>
        <v>13453.366928046698</v>
      </c>
      <c r="Z62" s="37">
        <f aca="true" t="shared" si="39" ref="Z62:Z77">+W62+Z63</f>
        <v>2080793.2952286492</v>
      </c>
      <c r="AA62" s="36">
        <f t="shared" si="10"/>
        <v>23.063127637764687</v>
      </c>
      <c r="AB62" s="35">
        <f t="shared" si="11"/>
        <v>9.998845266636314</v>
      </c>
      <c r="AE62">
        <f t="shared" si="12"/>
        <v>55</v>
      </c>
      <c r="AF62" s="32">
        <f t="shared" si="27"/>
        <v>93934.02714612318</v>
      </c>
      <c r="AG62" s="32">
        <f t="shared" si="13"/>
        <v>1363.0644466078584</v>
      </c>
      <c r="AH62" s="37">
        <f t="shared" si="14"/>
        <v>15274.623242304231</v>
      </c>
      <c r="AI62" s="37">
        <f t="shared" si="15"/>
        <v>2563240.1813940983</v>
      </c>
      <c r="AJ62" s="36">
        <f t="shared" si="16"/>
        <v>26.78766411139531</v>
      </c>
      <c r="AK62" s="35">
        <f t="shared" si="17"/>
        <v>10.706090277181595</v>
      </c>
      <c r="AN62">
        <f t="shared" si="18"/>
        <v>55</v>
      </c>
      <c r="AO62" s="38">
        <f t="shared" si="19"/>
        <v>24.23850687352712</v>
      </c>
      <c r="AP62" s="38">
        <f t="shared" si="20"/>
        <v>23.063127637764687</v>
      </c>
      <c r="AQ62" s="38">
        <f t="shared" si="21"/>
        <v>26.78766411139531</v>
      </c>
      <c r="AR62" s="35">
        <f t="shared" si="22"/>
        <v>10.187914524682931</v>
      </c>
      <c r="AS62" s="35">
        <f t="shared" si="23"/>
        <v>9.998845266636314</v>
      </c>
      <c r="AT62" s="35">
        <f t="shared" si="24"/>
        <v>10.706090277181595</v>
      </c>
    </row>
    <row r="63" spans="1:46" ht="12.75">
      <c r="A63" s="22">
        <v>56</v>
      </c>
      <c r="B63" s="23">
        <v>24.3</v>
      </c>
      <c r="C63" s="19">
        <v>22.4</v>
      </c>
      <c r="D63" s="19">
        <v>26.4</v>
      </c>
      <c r="E63" s="19">
        <v>20.3</v>
      </c>
      <c r="F63" s="19">
        <v>24.6</v>
      </c>
      <c r="G63" s="19"/>
      <c r="H63" s="20">
        <v>7.8</v>
      </c>
      <c r="I63" s="19">
        <v>9.2</v>
      </c>
      <c r="J63" s="21">
        <v>5.4</v>
      </c>
      <c r="K63" s="21">
        <v>15.1</v>
      </c>
      <c r="L63" s="21">
        <v>8.5</v>
      </c>
      <c r="M63">
        <f t="shared" si="0"/>
        <v>56</v>
      </c>
      <c r="N63" s="32">
        <f t="shared" si="38"/>
        <v>88883.76408766127</v>
      </c>
      <c r="O63" s="32">
        <f t="shared" si="36"/>
        <v>1194.2414226224314</v>
      </c>
      <c r="P63" s="32">
        <f t="shared" si="37"/>
        <v>12593.514946722444</v>
      </c>
      <c r="Q63" s="37">
        <f t="shared" si="3"/>
        <v>2126554.973533471</v>
      </c>
      <c r="R63" s="36">
        <f t="shared" si="4"/>
        <v>23.42512283161371</v>
      </c>
      <c r="S63" s="35">
        <f t="shared" si="5"/>
        <v>10.045200248596618</v>
      </c>
      <c r="V63">
        <f t="shared" si="6"/>
        <v>56</v>
      </c>
      <c r="W63" s="32">
        <f t="shared" si="26"/>
        <v>87565.3972285856</v>
      </c>
      <c r="X63" s="32">
        <f t="shared" si="7"/>
        <v>1176.5278578394639</v>
      </c>
      <c r="Y63" s="37">
        <f t="shared" si="8"/>
        <v>12171.952964284475</v>
      </c>
      <c r="Z63" s="37">
        <f t="shared" si="39"/>
        <v>1992486.1177088977</v>
      </c>
      <c r="AA63" s="36">
        <f t="shared" si="10"/>
        <v>22.254263450750994</v>
      </c>
      <c r="AB63" s="35">
        <f t="shared" si="11"/>
        <v>9.84565640174185</v>
      </c>
      <c r="AE63">
        <f t="shared" si="12"/>
        <v>56</v>
      </c>
      <c r="AF63" s="32">
        <f t="shared" si="27"/>
        <v>93464.35701039256</v>
      </c>
      <c r="AG63" s="32">
        <f t="shared" si="13"/>
        <v>1255.7862262729807</v>
      </c>
      <c r="AH63" s="37">
        <f t="shared" si="14"/>
        <v>13911.558795696374</v>
      </c>
      <c r="AI63" s="37">
        <f t="shared" si="15"/>
        <v>2469306.154247975</v>
      </c>
      <c r="AJ63" s="36">
        <f t="shared" si="16"/>
        <v>25.919762926025438</v>
      </c>
      <c r="AK63" s="35">
        <f t="shared" si="17"/>
        <v>10.577967336036302</v>
      </c>
      <c r="AN63">
        <f t="shared" si="18"/>
        <v>56</v>
      </c>
      <c r="AO63" s="38">
        <f t="shared" si="19"/>
        <v>23.42512283161371</v>
      </c>
      <c r="AP63" s="38">
        <f t="shared" si="20"/>
        <v>22.254263450750994</v>
      </c>
      <c r="AQ63" s="38">
        <f t="shared" si="21"/>
        <v>25.919762926025438</v>
      </c>
      <c r="AR63" s="35">
        <f t="shared" si="22"/>
        <v>10.045200248596618</v>
      </c>
      <c r="AS63" s="35">
        <f t="shared" si="23"/>
        <v>9.84565640174185</v>
      </c>
      <c r="AT63" s="35">
        <f t="shared" si="24"/>
        <v>10.577967336036302</v>
      </c>
    </row>
    <row r="64" spans="1:46" ht="12.75">
      <c r="A64" s="22">
        <v>57</v>
      </c>
      <c r="B64" s="23">
        <v>23.5</v>
      </c>
      <c r="C64" s="19">
        <v>21.6</v>
      </c>
      <c r="D64" s="19">
        <v>25.5</v>
      </c>
      <c r="E64" s="19">
        <v>19.6</v>
      </c>
      <c r="F64" s="19">
        <v>23.8</v>
      </c>
      <c r="G64" s="19"/>
      <c r="H64" s="20">
        <v>8.6</v>
      </c>
      <c r="I64" s="19">
        <v>10.1</v>
      </c>
      <c r="J64" s="21">
        <v>6</v>
      </c>
      <c r="K64" s="21">
        <v>16.1</v>
      </c>
      <c r="L64" s="21">
        <v>9.2</v>
      </c>
      <c r="M64">
        <f t="shared" si="0"/>
        <v>57</v>
      </c>
      <c r="N64" s="32">
        <f t="shared" si="38"/>
        <v>88119.36371650737</v>
      </c>
      <c r="O64" s="32">
        <f t="shared" si="36"/>
        <v>1096.269394803591</v>
      </c>
      <c r="P64" s="32">
        <f t="shared" si="37"/>
        <v>11399.273524100012</v>
      </c>
      <c r="Q64" s="37">
        <f t="shared" si="3"/>
        <v>2037671.20944581</v>
      </c>
      <c r="R64" s="36">
        <f t="shared" si="4"/>
        <v>22.62398913820225</v>
      </c>
      <c r="S64" s="35">
        <f t="shared" si="5"/>
        <v>9.898241142308201</v>
      </c>
      <c r="V64">
        <f t="shared" si="6"/>
        <v>57</v>
      </c>
      <c r="W64" s="32">
        <f t="shared" si="26"/>
        <v>86759.79557408261</v>
      </c>
      <c r="X64" s="32">
        <f t="shared" si="7"/>
        <v>1079.3553718030932</v>
      </c>
      <c r="Y64" s="37">
        <f t="shared" si="8"/>
        <v>10995.42510644501</v>
      </c>
      <c r="Z64" s="37">
        <f t="shared" si="39"/>
        <v>1904920.7204803121</v>
      </c>
      <c r="AA64" s="36">
        <f t="shared" si="10"/>
        <v>21.456261052433383</v>
      </c>
      <c r="AB64" s="35">
        <f t="shared" si="11"/>
        <v>9.687029586073072</v>
      </c>
      <c r="AE64">
        <f t="shared" si="12"/>
        <v>57</v>
      </c>
      <c r="AF64" s="32">
        <f t="shared" si="27"/>
        <v>92959.64948253645</v>
      </c>
      <c r="AG64" s="32">
        <f t="shared" si="13"/>
        <v>1156.486093195469</v>
      </c>
      <c r="AH64" s="37">
        <f t="shared" si="14"/>
        <v>12655.772569423392</v>
      </c>
      <c r="AI64" s="37">
        <f t="shared" si="15"/>
        <v>2375841.7972375825</v>
      </c>
      <c r="AJ64" s="36">
        <f t="shared" si="16"/>
        <v>25.057774910542364</v>
      </c>
      <c r="AK64" s="35">
        <f t="shared" si="17"/>
        <v>10.44329853500825</v>
      </c>
      <c r="AN64">
        <f t="shared" si="18"/>
        <v>57</v>
      </c>
      <c r="AO64" s="38">
        <f t="shared" si="19"/>
        <v>22.62398913820225</v>
      </c>
      <c r="AP64" s="38">
        <f t="shared" si="20"/>
        <v>21.456261052433383</v>
      </c>
      <c r="AQ64" s="38">
        <f t="shared" si="21"/>
        <v>25.057774910542364</v>
      </c>
      <c r="AR64" s="35">
        <f t="shared" si="22"/>
        <v>9.898241142308201</v>
      </c>
      <c r="AS64" s="35">
        <f t="shared" si="23"/>
        <v>9.687029586073072</v>
      </c>
      <c r="AT64" s="35">
        <f t="shared" si="24"/>
        <v>10.44329853500825</v>
      </c>
    </row>
    <row r="65" spans="1:46" ht="12.75">
      <c r="A65" s="22">
        <v>58</v>
      </c>
      <c r="B65" s="23">
        <v>22.7</v>
      </c>
      <c r="C65" s="19">
        <v>20.8</v>
      </c>
      <c r="D65" s="19">
        <v>24.7</v>
      </c>
      <c r="E65" s="19">
        <v>18.9</v>
      </c>
      <c r="F65" s="19">
        <v>23.1</v>
      </c>
      <c r="G65" s="19"/>
      <c r="H65" s="20">
        <v>9.4</v>
      </c>
      <c r="I65" s="19">
        <v>11.1</v>
      </c>
      <c r="J65" s="21">
        <v>6.6</v>
      </c>
      <c r="K65" s="21">
        <v>17.5</v>
      </c>
      <c r="L65" s="21">
        <v>10</v>
      </c>
      <c r="M65">
        <f t="shared" si="0"/>
        <v>58</v>
      </c>
      <c r="N65" s="32">
        <f t="shared" si="38"/>
        <v>87291.0416975722</v>
      </c>
      <c r="O65" s="32">
        <f t="shared" si="36"/>
        <v>1005.5226504559604</v>
      </c>
      <c r="P65" s="32">
        <f t="shared" si="37"/>
        <v>10303.004129296422</v>
      </c>
      <c r="Q65" s="37">
        <f t="shared" si="3"/>
        <v>1949551.8457293026</v>
      </c>
      <c r="R65" s="36">
        <f t="shared" si="4"/>
        <v>21.83392806198491</v>
      </c>
      <c r="S65" s="35">
        <f t="shared" si="5"/>
        <v>9.746416751153703</v>
      </c>
      <c r="V65">
        <f t="shared" si="6"/>
        <v>58</v>
      </c>
      <c r="W65" s="32">
        <f t="shared" si="26"/>
        <v>85883.52163878438</v>
      </c>
      <c r="X65" s="32">
        <f t="shared" si="7"/>
        <v>989.3091505072981</v>
      </c>
      <c r="Y65" s="37">
        <f t="shared" si="8"/>
        <v>9916.069734641918</v>
      </c>
      <c r="Z65" s="37">
        <f t="shared" si="39"/>
        <v>1818160.9249062296</v>
      </c>
      <c r="AA65" s="36">
        <f t="shared" si="10"/>
        <v>20.670078848806327</v>
      </c>
      <c r="AB65" s="35">
        <f t="shared" si="11"/>
        <v>9.523226541023252</v>
      </c>
      <c r="AE65">
        <f t="shared" si="12"/>
        <v>58</v>
      </c>
      <c r="AF65" s="32">
        <f t="shared" si="27"/>
        <v>92401.89158564123</v>
      </c>
      <c r="AG65" s="32">
        <f t="shared" si="13"/>
        <v>1064.3955339224965</v>
      </c>
      <c r="AH65" s="37">
        <f t="shared" si="14"/>
        <v>11499.286476227922</v>
      </c>
      <c r="AI65" s="37">
        <f t="shared" si="15"/>
        <v>2282882.147755046</v>
      </c>
      <c r="AJ65" s="36">
        <f t="shared" si="16"/>
        <v>24.20601097640077</v>
      </c>
      <c r="AK65" s="35">
        <f t="shared" si="17"/>
        <v>10.303583921336934</v>
      </c>
      <c r="AN65">
        <f t="shared" si="18"/>
        <v>58</v>
      </c>
      <c r="AO65" s="38">
        <f t="shared" si="19"/>
        <v>21.83392806198491</v>
      </c>
      <c r="AP65" s="38">
        <f t="shared" si="20"/>
        <v>20.670078848806327</v>
      </c>
      <c r="AQ65" s="38">
        <f t="shared" si="21"/>
        <v>24.20601097640077</v>
      </c>
      <c r="AR65" s="35">
        <f t="shared" si="22"/>
        <v>9.746416751153703</v>
      </c>
      <c r="AS65" s="35">
        <f t="shared" si="23"/>
        <v>9.523226541023252</v>
      </c>
      <c r="AT65" s="35">
        <f t="shared" si="24"/>
        <v>10.303583921336934</v>
      </c>
    </row>
    <row r="66" spans="1:46" ht="12.75">
      <c r="A66" s="22">
        <v>59</v>
      </c>
      <c r="B66" s="23">
        <v>21.9</v>
      </c>
      <c r="C66" s="19">
        <v>20</v>
      </c>
      <c r="D66" s="19">
        <v>23.9</v>
      </c>
      <c r="E66" s="19">
        <v>18.2</v>
      </c>
      <c r="F66" s="19">
        <v>22.3</v>
      </c>
      <c r="G66" s="19"/>
      <c r="H66" s="20">
        <v>10.4</v>
      </c>
      <c r="I66" s="19">
        <v>12.4</v>
      </c>
      <c r="J66" s="21">
        <v>7.3</v>
      </c>
      <c r="K66" s="21">
        <v>19.1</v>
      </c>
      <c r="L66" s="21">
        <v>10.9</v>
      </c>
      <c r="M66">
        <f t="shared" si="0"/>
        <v>59</v>
      </c>
      <c r="N66" s="32">
        <f t="shared" si="38"/>
        <v>86383.21486391746</v>
      </c>
      <c r="O66" s="32">
        <f t="shared" si="36"/>
        <v>921.3566804548319</v>
      </c>
      <c r="P66" s="32">
        <f t="shared" si="37"/>
        <v>9297.481478840462</v>
      </c>
      <c r="Q66" s="37">
        <f t="shared" si="3"/>
        <v>1862260.8040317304</v>
      </c>
      <c r="R66" s="36">
        <f t="shared" si="4"/>
        <v>21.058132641456048</v>
      </c>
      <c r="S66" s="35">
        <f t="shared" si="5"/>
        <v>9.591077295115197</v>
      </c>
      <c r="V66">
        <f t="shared" si="6"/>
        <v>59</v>
      </c>
      <c r="W66" s="32">
        <f t="shared" si="26"/>
        <v>84930.21454859388</v>
      </c>
      <c r="X66" s="32">
        <f t="shared" si="7"/>
        <v>905.8590916080253</v>
      </c>
      <c r="Y66" s="37">
        <f t="shared" si="8"/>
        <v>8926.76058413462</v>
      </c>
      <c r="Z66" s="37">
        <f t="shared" si="39"/>
        <v>1732277.4032674453</v>
      </c>
      <c r="AA66" s="36">
        <f t="shared" si="10"/>
        <v>19.896479774301067</v>
      </c>
      <c r="AB66" s="35">
        <f t="shared" si="11"/>
        <v>9.354469273238053</v>
      </c>
      <c r="AE66">
        <f t="shared" si="12"/>
        <v>59</v>
      </c>
      <c r="AF66" s="32">
        <f t="shared" si="27"/>
        <v>91792.039101176</v>
      </c>
      <c r="AG66" s="32">
        <f t="shared" si="13"/>
        <v>979.0467809246371</v>
      </c>
      <c r="AH66" s="37">
        <f t="shared" si="14"/>
        <v>10434.890942305427</v>
      </c>
      <c r="AI66" s="37">
        <f t="shared" si="15"/>
        <v>2190480.256169405</v>
      </c>
      <c r="AJ66" s="36">
        <f t="shared" si="16"/>
        <v>23.36351014334686</v>
      </c>
      <c r="AK66" s="35">
        <f t="shared" si="17"/>
        <v>10.158214853074178</v>
      </c>
      <c r="AN66">
        <f t="shared" si="18"/>
        <v>59</v>
      </c>
      <c r="AO66" s="38">
        <f t="shared" si="19"/>
        <v>21.058132641456048</v>
      </c>
      <c r="AP66" s="38">
        <f t="shared" si="20"/>
        <v>19.896479774301067</v>
      </c>
      <c r="AQ66" s="38">
        <f t="shared" si="21"/>
        <v>23.36351014334686</v>
      </c>
      <c r="AR66" s="35">
        <f t="shared" si="22"/>
        <v>9.591077295115197</v>
      </c>
      <c r="AS66" s="35">
        <f t="shared" si="23"/>
        <v>9.354469273238053</v>
      </c>
      <c r="AT66" s="35">
        <f t="shared" si="24"/>
        <v>10.158214853074178</v>
      </c>
    </row>
    <row r="67" spans="1:46" ht="12.75">
      <c r="A67" s="22">
        <v>60</v>
      </c>
      <c r="B67" s="23">
        <v>21.1</v>
      </c>
      <c r="C67" s="19">
        <v>19.3</v>
      </c>
      <c r="D67" s="19">
        <v>23</v>
      </c>
      <c r="E67" s="19">
        <v>17.6</v>
      </c>
      <c r="F67" s="19">
        <v>21.5</v>
      </c>
      <c r="G67" s="19"/>
      <c r="H67" s="20">
        <v>11.5</v>
      </c>
      <c r="I67" s="19">
        <v>13.7</v>
      </c>
      <c r="J67" s="21">
        <v>8.1</v>
      </c>
      <c r="K67" s="21">
        <v>20.9</v>
      </c>
      <c r="L67" s="21">
        <v>12</v>
      </c>
      <c r="M67">
        <f t="shared" si="0"/>
        <v>60</v>
      </c>
      <c r="N67" s="32">
        <f t="shared" si="38"/>
        <v>85389.80789298241</v>
      </c>
      <c r="O67" s="32">
        <f t="shared" si="36"/>
        <v>843.2972950274086</v>
      </c>
      <c r="P67" s="32">
        <f t="shared" si="37"/>
        <v>8376.12479838563</v>
      </c>
      <c r="Q67" s="37">
        <f t="shared" si="3"/>
        <v>1775877.5891678128</v>
      </c>
      <c r="R67" s="36">
        <f t="shared" si="4"/>
        <v>20.297301609970713</v>
      </c>
      <c r="S67" s="35">
        <f t="shared" si="5"/>
        <v>9.43258824352495</v>
      </c>
      <c r="V67">
        <f t="shared" si="6"/>
        <v>60</v>
      </c>
      <c r="W67" s="32">
        <f t="shared" si="26"/>
        <v>83877.07988819132</v>
      </c>
      <c r="X67" s="32">
        <f t="shared" si="7"/>
        <v>828.3578137704496</v>
      </c>
      <c r="Y67" s="37">
        <f t="shared" si="8"/>
        <v>8020.901492526595</v>
      </c>
      <c r="Z67" s="37">
        <f t="shared" si="39"/>
        <v>1647347.1887188514</v>
      </c>
      <c r="AA67" s="36">
        <f t="shared" si="10"/>
        <v>19.14001597235831</v>
      </c>
      <c r="AB67" s="35">
        <f t="shared" si="11"/>
        <v>9.182894709494835</v>
      </c>
      <c r="AE67">
        <f t="shared" si="12"/>
        <v>60</v>
      </c>
      <c r="AF67" s="32">
        <f t="shared" si="27"/>
        <v>91121.9572157374</v>
      </c>
      <c r="AG67" s="32">
        <f t="shared" si="13"/>
        <v>899.9071661332288</v>
      </c>
      <c r="AH67" s="37">
        <f t="shared" si="14"/>
        <v>9455.84416138079</v>
      </c>
      <c r="AI67" s="37">
        <f t="shared" si="15"/>
        <v>2098688.217068229</v>
      </c>
      <c r="AJ67" s="36">
        <f t="shared" si="16"/>
        <v>22.531641123548766</v>
      </c>
      <c r="AK67" s="35">
        <f t="shared" si="17"/>
        <v>10.007577356019052</v>
      </c>
      <c r="AN67">
        <f t="shared" si="18"/>
        <v>60</v>
      </c>
      <c r="AO67" s="38">
        <f t="shared" si="19"/>
        <v>20.297301609970713</v>
      </c>
      <c r="AP67" s="38">
        <f t="shared" si="20"/>
        <v>19.14001597235831</v>
      </c>
      <c r="AQ67" s="38">
        <f t="shared" si="21"/>
        <v>22.531641123548766</v>
      </c>
      <c r="AR67" s="35">
        <f t="shared" si="22"/>
        <v>9.43258824352495</v>
      </c>
      <c r="AS67" s="35">
        <f t="shared" si="23"/>
        <v>9.182894709494835</v>
      </c>
      <c r="AT67" s="35">
        <f t="shared" si="24"/>
        <v>10.007577356019052</v>
      </c>
    </row>
    <row r="68" spans="1:46" ht="12.75">
      <c r="A68" s="22">
        <v>61</v>
      </c>
      <c r="B68" s="23">
        <v>20.4</v>
      </c>
      <c r="C68" s="19">
        <v>18.5</v>
      </c>
      <c r="D68" s="19">
        <v>22.2</v>
      </c>
      <c r="E68" s="19">
        <v>16.9</v>
      </c>
      <c r="F68" s="19">
        <v>20.8</v>
      </c>
      <c r="G68" s="19"/>
      <c r="H68" s="20">
        <v>12.6</v>
      </c>
      <c r="I68" s="19">
        <v>15.1</v>
      </c>
      <c r="J68" s="21">
        <v>8.9</v>
      </c>
      <c r="K68" s="21">
        <v>22.8</v>
      </c>
      <c r="L68" s="21">
        <v>13.1</v>
      </c>
      <c r="M68">
        <f t="shared" si="0"/>
        <v>61</v>
      </c>
      <c r="N68" s="32">
        <f t="shared" si="38"/>
        <v>84313.89631353084</v>
      </c>
      <c r="O68" s="32">
        <f t="shared" si="36"/>
        <v>770.9923602870957</v>
      </c>
      <c r="P68" s="32">
        <f t="shared" si="37"/>
        <v>7532.827503358222</v>
      </c>
      <c r="Q68" s="37">
        <f t="shared" si="3"/>
        <v>1690487.7812748305</v>
      </c>
      <c r="R68" s="36">
        <f t="shared" si="4"/>
        <v>19.549930737260187</v>
      </c>
      <c r="S68" s="35">
        <f t="shared" si="5"/>
        <v>9.270301096826966</v>
      </c>
      <c r="V68">
        <f t="shared" si="6"/>
        <v>61</v>
      </c>
      <c r="W68" s="32">
        <f t="shared" si="26"/>
        <v>82727.96389372309</v>
      </c>
      <c r="X68" s="32">
        <f t="shared" si="7"/>
        <v>756.4901034461059</v>
      </c>
      <c r="Y68" s="37">
        <f t="shared" si="8"/>
        <v>7192.543678756145</v>
      </c>
      <c r="Z68" s="37">
        <f t="shared" si="39"/>
        <v>1563470.10883066</v>
      </c>
      <c r="AA68" s="36">
        <f t="shared" si="10"/>
        <v>18.39893133160125</v>
      </c>
      <c r="AB68" s="35">
        <f t="shared" si="11"/>
        <v>9.00778291215089</v>
      </c>
      <c r="AE68">
        <f t="shared" si="12"/>
        <v>61</v>
      </c>
      <c r="AF68" s="32">
        <f t="shared" si="27"/>
        <v>90383.86936228993</v>
      </c>
      <c r="AG68" s="32">
        <f t="shared" si="13"/>
        <v>826.4980723032867</v>
      </c>
      <c r="AH68" s="37">
        <f t="shared" si="14"/>
        <v>8555.93699524756</v>
      </c>
      <c r="AI68" s="37">
        <f t="shared" si="15"/>
        <v>2007566.2598524916</v>
      </c>
      <c r="AJ68" s="36">
        <f t="shared" si="16"/>
        <v>21.711554716754478</v>
      </c>
      <c r="AK68" s="35">
        <f t="shared" si="17"/>
        <v>9.852035028229233</v>
      </c>
      <c r="AN68">
        <f t="shared" si="18"/>
        <v>61</v>
      </c>
      <c r="AO68" s="38">
        <f t="shared" si="19"/>
        <v>19.549930737260187</v>
      </c>
      <c r="AP68" s="38">
        <f t="shared" si="20"/>
        <v>18.39893133160125</v>
      </c>
      <c r="AQ68" s="38">
        <f t="shared" si="21"/>
        <v>21.711554716754478</v>
      </c>
      <c r="AR68" s="35">
        <f t="shared" si="22"/>
        <v>9.270301096826966</v>
      </c>
      <c r="AS68" s="35">
        <f t="shared" si="23"/>
        <v>9.00778291215089</v>
      </c>
      <c r="AT68" s="35">
        <f t="shared" si="24"/>
        <v>9.852035028229233</v>
      </c>
    </row>
    <row r="69" spans="1:46" ht="12.75">
      <c r="A69" s="22">
        <v>62</v>
      </c>
      <c r="B69" s="23">
        <v>19.6</v>
      </c>
      <c r="C69" s="19">
        <v>17.8</v>
      </c>
      <c r="D69" s="19">
        <v>21.4</v>
      </c>
      <c r="E69" s="19">
        <v>16.3</v>
      </c>
      <c r="F69" s="19">
        <v>20</v>
      </c>
      <c r="G69" s="19"/>
      <c r="H69" s="20">
        <v>13.8</v>
      </c>
      <c r="I69" s="19">
        <v>16.6</v>
      </c>
      <c r="J69" s="21">
        <v>9.8</v>
      </c>
      <c r="K69" s="21">
        <v>24.5</v>
      </c>
      <c r="L69" s="21">
        <v>14.1</v>
      </c>
      <c r="M69">
        <f t="shared" si="0"/>
        <v>62</v>
      </c>
      <c r="N69" s="32">
        <f t="shared" si="38"/>
        <v>83150.36454440412</v>
      </c>
      <c r="O69" s="32">
        <f t="shared" si="36"/>
        <v>704.0302460325312</v>
      </c>
      <c r="P69" s="32">
        <f t="shared" si="37"/>
        <v>6761.835143071126</v>
      </c>
      <c r="Q69" s="37">
        <f t="shared" si="3"/>
        <v>1606173.8849612996</v>
      </c>
      <c r="R69" s="36">
        <f t="shared" si="4"/>
        <v>18.816498415392605</v>
      </c>
      <c r="S69" s="35">
        <f t="shared" si="5"/>
        <v>9.104466826782726</v>
      </c>
      <c r="V69">
        <f t="shared" si="6"/>
        <v>62</v>
      </c>
      <c r="W69" s="32">
        <f t="shared" si="26"/>
        <v>81478.77163892788</v>
      </c>
      <c r="X69" s="32">
        <f t="shared" si="7"/>
        <v>689.8769471148794</v>
      </c>
      <c r="Y69" s="37">
        <f t="shared" si="8"/>
        <v>6436.053575310039</v>
      </c>
      <c r="Z69" s="37">
        <f t="shared" si="39"/>
        <v>1480742.1449369371</v>
      </c>
      <c r="AA69" s="36">
        <f t="shared" si="10"/>
        <v>17.67334889999111</v>
      </c>
      <c r="AB69" s="35">
        <f t="shared" si="11"/>
        <v>8.829277637448433</v>
      </c>
      <c r="AE69">
        <f t="shared" si="12"/>
        <v>62</v>
      </c>
      <c r="AF69" s="32">
        <f t="shared" si="27"/>
        <v>89579.45292496555</v>
      </c>
      <c r="AG69" s="32">
        <f t="shared" si="13"/>
        <v>758.4650365368401</v>
      </c>
      <c r="AH69" s="37">
        <f t="shared" si="14"/>
        <v>7729.438922944274</v>
      </c>
      <c r="AI69" s="37">
        <f t="shared" si="15"/>
        <v>1917182.3904902015</v>
      </c>
      <c r="AJ69" s="36">
        <f t="shared" si="16"/>
        <v>20.902032808752374</v>
      </c>
      <c r="AK69" s="35">
        <f t="shared" si="17"/>
        <v>9.690896812115401</v>
      </c>
      <c r="AN69">
        <f t="shared" si="18"/>
        <v>62</v>
      </c>
      <c r="AO69" s="38">
        <f t="shared" si="19"/>
        <v>18.816498415392605</v>
      </c>
      <c r="AP69" s="38">
        <f t="shared" si="20"/>
        <v>17.67334889999111</v>
      </c>
      <c r="AQ69" s="38">
        <f t="shared" si="21"/>
        <v>20.902032808752374</v>
      </c>
      <c r="AR69" s="35">
        <f t="shared" si="22"/>
        <v>9.104466826782726</v>
      </c>
      <c r="AS69" s="35">
        <f t="shared" si="23"/>
        <v>8.829277637448433</v>
      </c>
      <c r="AT69" s="35">
        <f t="shared" si="24"/>
        <v>9.690896812115401</v>
      </c>
    </row>
    <row r="70" spans="1:46" ht="12.75">
      <c r="A70" s="22">
        <v>63</v>
      </c>
      <c r="B70" s="23">
        <v>18.9</v>
      </c>
      <c r="C70" s="19">
        <v>17.1</v>
      </c>
      <c r="D70" s="19">
        <v>20.6</v>
      </c>
      <c r="E70" s="19">
        <v>15.7</v>
      </c>
      <c r="F70" s="19">
        <v>19.3</v>
      </c>
      <c r="G70" s="19"/>
      <c r="H70" s="20">
        <v>14.9</v>
      </c>
      <c r="I70" s="19">
        <v>18.1</v>
      </c>
      <c r="J70" s="21">
        <v>10.7</v>
      </c>
      <c r="K70" s="21">
        <v>25.9</v>
      </c>
      <c r="L70" s="21">
        <v>15</v>
      </c>
      <c r="M70">
        <f t="shared" si="0"/>
        <v>63</v>
      </c>
      <c r="N70" s="32">
        <f t="shared" si="38"/>
        <v>81911.42411269249</v>
      </c>
      <c r="O70" s="32">
        <f t="shared" si="36"/>
        <v>642.1668475617096</v>
      </c>
      <c r="P70" s="32">
        <f t="shared" si="37"/>
        <v>6057.804897038595</v>
      </c>
      <c r="Q70" s="37">
        <f t="shared" si="3"/>
        <v>1523023.5204168954</v>
      </c>
      <c r="R70" s="36">
        <f t="shared" si="4"/>
        <v>18.093542194084463</v>
      </c>
      <c r="S70" s="35">
        <f t="shared" si="5"/>
        <v>8.933381558141656</v>
      </c>
      <c r="V70">
        <f t="shared" si="6"/>
        <v>63</v>
      </c>
      <c r="W70" s="32">
        <f t="shared" si="26"/>
        <v>80126.22402972168</v>
      </c>
      <c r="X70" s="32">
        <f t="shared" si="7"/>
        <v>628.1712868451596</v>
      </c>
      <c r="Y70" s="37">
        <f t="shared" si="8"/>
        <v>5746.17662819516</v>
      </c>
      <c r="Z70" s="37">
        <f t="shared" si="39"/>
        <v>1399263.3732980092</v>
      </c>
      <c r="AA70" s="36">
        <f t="shared" si="10"/>
        <v>16.963238661776604</v>
      </c>
      <c r="AB70" s="35">
        <f t="shared" si="11"/>
        <v>8.647467814159354</v>
      </c>
      <c r="AE70">
        <f t="shared" si="12"/>
        <v>63</v>
      </c>
      <c r="AF70" s="32">
        <f t="shared" si="27"/>
        <v>88701.57428630088</v>
      </c>
      <c r="AG70" s="32">
        <f t="shared" si="13"/>
        <v>695.4000733136842</v>
      </c>
      <c r="AH70" s="37">
        <f t="shared" si="14"/>
        <v>6970.973886407434</v>
      </c>
      <c r="AI70" s="37">
        <f t="shared" si="15"/>
        <v>1827602.937565236</v>
      </c>
      <c r="AJ70" s="36">
        <f t="shared" si="16"/>
        <v>20.10395153378345</v>
      </c>
      <c r="AK70" s="35">
        <f t="shared" si="17"/>
        <v>9.524407753064668</v>
      </c>
      <c r="AN70">
        <f t="shared" si="18"/>
        <v>63</v>
      </c>
      <c r="AO70" s="38">
        <f t="shared" si="19"/>
        <v>18.093542194084463</v>
      </c>
      <c r="AP70" s="38">
        <f t="shared" si="20"/>
        <v>16.963238661776604</v>
      </c>
      <c r="AQ70" s="38">
        <f t="shared" si="21"/>
        <v>20.10395153378345</v>
      </c>
      <c r="AR70" s="35">
        <f t="shared" si="22"/>
        <v>8.933381558141656</v>
      </c>
      <c r="AS70" s="35">
        <f t="shared" si="23"/>
        <v>8.647467814159354</v>
      </c>
      <c r="AT70" s="35">
        <f t="shared" si="24"/>
        <v>9.524407753064668</v>
      </c>
    </row>
    <row r="71" spans="1:46" ht="12.75">
      <c r="A71" s="22">
        <v>64</v>
      </c>
      <c r="B71" s="23">
        <v>18.2</v>
      </c>
      <c r="C71" s="19">
        <v>16.4</v>
      </c>
      <c r="D71" s="19">
        <v>19.8</v>
      </c>
      <c r="E71" s="19">
        <v>15.1</v>
      </c>
      <c r="F71" s="19">
        <v>18.6</v>
      </c>
      <c r="G71" s="19"/>
      <c r="H71" s="20">
        <v>16.1</v>
      </c>
      <c r="I71" s="19">
        <v>19.7</v>
      </c>
      <c r="J71" s="21">
        <v>11.6</v>
      </c>
      <c r="K71" s="21">
        <v>27.2</v>
      </c>
      <c r="L71" s="21">
        <v>15.9</v>
      </c>
      <c r="M71">
        <f t="shared" si="0"/>
        <v>64</v>
      </c>
      <c r="N71" s="32">
        <f t="shared" si="38"/>
        <v>80592.65018447815</v>
      </c>
      <c r="O71" s="32">
        <f aca="true" t="shared" si="40" ref="O71:O86">1/(1+$O$4)^A71*N71</f>
        <v>585.025890107376</v>
      </c>
      <c r="P71" s="32">
        <f t="shared" si="37"/>
        <v>5415.6380494768855</v>
      </c>
      <c r="Q71" s="37">
        <f t="shared" si="3"/>
        <v>1441112.096304203</v>
      </c>
      <c r="R71" s="36">
        <f t="shared" si="4"/>
        <v>17.38143326972707</v>
      </c>
      <c r="S71" s="35">
        <f t="shared" si="5"/>
        <v>8.757091251949374</v>
      </c>
      <c r="V71">
        <f t="shared" si="6"/>
        <v>64</v>
      </c>
      <c r="W71" s="32">
        <f t="shared" si="26"/>
        <v>78675.93937478372</v>
      </c>
      <c r="X71" s="32">
        <f t="shared" si="7"/>
        <v>571.1123949567242</v>
      </c>
      <c r="Y71" s="37">
        <f t="shared" si="8"/>
        <v>5118.005341350001</v>
      </c>
      <c r="Z71" s="37">
        <f t="shared" si="39"/>
        <v>1319137.1492682875</v>
      </c>
      <c r="AA71" s="36">
        <f t="shared" si="10"/>
        <v>16.26671622545738</v>
      </c>
      <c r="AB71" s="35">
        <f t="shared" si="11"/>
        <v>8.461467806591408</v>
      </c>
      <c r="AE71">
        <f t="shared" si="12"/>
        <v>64</v>
      </c>
      <c r="AF71" s="32">
        <f t="shared" si="27"/>
        <v>87752.46744143746</v>
      </c>
      <c r="AG71" s="32">
        <f t="shared" si="13"/>
        <v>636.9993449344702</v>
      </c>
      <c r="AH71" s="37">
        <f t="shared" si="14"/>
        <v>6275.57381309375</v>
      </c>
      <c r="AI71" s="37">
        <f t="shared" si="15"/>
        <v>1738901.363278935</v>
      </c>
      <c r="AJ71" s="36">
        <f t="shared" si="16"/>
        <v>19.315982547036743</v>
      </c>
      <c r="AK71" s="35">
        <f t="shared" si="17"/>
        <v>9.351774358950612</v>
      </c>
      <c r="AN71">
        <f t="shared" si="18"/>
        <v>64</v>
      </c>
      <c r="AO71" s="38">
        <f t="shared" si="19"/>
        <v>17.38143326972707</v>
      </c>
      <c r="AP71" s="38">
        <f t="shared" si="20"/>
        <v>16.26671622545738</v>
      </c>
      <c r="AQ71" s="38">
        <f t="shared" si="21"/>
        <v>19.315982547036743</v>
      </c>
      <c r="AR71" s="35">
        <f t="shared" si="22"/>
        <v>8.757091251949374</v>
      </c>
      <c r="AS71" s="35">
        <f t="shared" si="23"/>
        <v>8.461467806591408</v>
      </c>
      <c r="AT71" s="35">
        <f t="shared" si="24"/>
        <v>9.351774358950612</v>
      </c>
    </row>
    <row r="72" spans="1:46" ht="12.75">
      <c r="A72" s="22">
        <v>65</v>
      </c>
      <c r="B72" s="23">
        <v>17.4</v>
      </c>
      <c r="C72" s="19">
        <v>15.7</v>
      </c>
      <c r="D72" s="19">
        <v>19.1</v>
      </c>
      <c r="E72" s="19">
        <v>14.5</v>
      </c>
      <c r="F72" s="19">
        <v>17.9</v>
      </c>
      <c r="G72" s="19"/>
      <c r="H72" s="20">
        <v>17.4</v>
      </c>
      <c r="I72" s="19">
        <v>21.4</v>
      </c>
      <c r="J72" s="21">
        <v>12.6</v>
      </c>
      <c r="K72" s="21">
        <v>28.4</v>
      </c>
      <c r="L72" s="21">
        <v>16.7</v>
      </c>
      <c r="M72">
        <f aca="true" t="shared" si="41" ref="M72:M112">+A72</f>
        <v>65</v>
      </c>
      <c r="N72" s="32">
        <f t="shared" si="38"/>
        <v>79190.33807126823</v>
      </c>
      <c r="O72" s="32">
        <f t="shared" si="40"/>
        <v>532.2652218699144</v>
      </c>
      <c r="P72" s="32">
        <f aca="true" t="shared" si="42" ref="P72:P80">+O72+P73</f>
        <v>4830.61215936951</v>
      </c>
      <c r="Q72" s="37">
        <f>+N72+Q73</f>
        <v>1360519.4461197248</v>
      </c>
      <c r="R72" s="36">
        <f aca="true" t="shared" si="43" ref="R72:R112">+Q73/N72+0.5</f>
        <v>16.680371737967707</v>
      </c>
      <c r="S72" s="35">
        <f aca="true" t="shared" si="44" ref="S72:S112">+P73/O72+0.5</f>
        <v>8.57557353155437</v>
      </c>
      <c r="V72">
        <f aca="true" t="shared" si="45" ref="V72:V112">+M72</f>
        <v>65</v>
      </c>
      <c r="W72" s="32">
        <f t="shared" si="26"/>
        <v>77126.02336910047</v>
      </c>
      <c r="X72" s="32">
        <f aca="true" t="shared" si="46" ref="X72:X112">1/(1+$O$4)^A72*W72</f>
        <v>518.3902599778487</v>
      </c>
      <c r="Y72" s="37">
        <f aca="true" t="shared" si="47" ref="Y72:Y112">+X72+Y73</f>
        <v>4546.892946393276</v>
      </c>
      <c r="Z72" s="37">
        <f t="shared" si="39"/>
        <v>1240461.2098935037</v>
      </c>
      <c r="AA72" s="36">
        <f aca="true" t="shared" si="48" ref="AA72:AA112">+Z73/W72+0.5</f>
        <v>15.583562404832586</v>
      </c>
      <c r="AB72" s="35">
        <f aca="true" t="shared" si="49" ref="AB72:AB112">+Y73/X72+0.5</f>
        <v>8.271177426419179</v>
      </c>
      <c r="AE72">
        <f aca="true" t="shared" si="50" ref="AE72:AE112">+V72</f>
        <v>65</v>
      </c>
      <c r="AF72" s="32">
        <f t="shared" si="27"/>
        <v>86734.53881911679</v>
      </c>
      <c r="AG72" s="32">
        <f aca="true" t="shared" si="51" ref="AG72:AG112">1/(1+$O$4)^A72*AF72</f>
        <v>582.9723634566947</v>
      </c>
      <c r="AH72" s="37">
        <f aca="true" t="shared" si="52" ref="AH72:AH112">+AG72+AH73</f>
        <v>5638.57446815928</v>
      </c>
      <c r="AI72" s="37">
        <f aca="true" t="shared" si="53" ref="AI72:AI112">+AF72+AI73</f>
        <v>1651148.8958374974</v>
      </c>
      <c r="AJ72" s="36">
        <f aca="true" t="shared" si="54" ref="AJ72:AJ112">+AI73/AF72+0.5</f>
        <v>18.53680953767376</v>
      </c>
      <c r="AK72" s="35">
        <f aca="true" t="shared" si="55" ref="AK72:AK112">+AH73/AG72+0.5</f>
        <v>9.172112816336162</v>
      </c>
      <c r="AN72">
        <f aca="true" t="shared" si="56" ref="AN72:AN112">+AE72</f>
        <v>65</v>
      </c>
      <c r="AO72" s="38">
        <f aca="true" t="shared" si="57" ref="AO72:AO112">+R72</f>
        <v>16.680371737967707</v>
      </c>
      <c r="AP72" s="38">
        <f aca="true" t="shared" si="58" ref="AP72:AP112">+AA72</f>
        <v>15.583562404832586</v>
      </c>
      <c r="AQ72" s="38">
        <f aca="true" t="shared" si="59" ref="AQ72:AQ112">+AJ72</f>
        <v>18.53680953767376</v>
      </c>
      <c r="AR72" s="35">
        <f aca="true" t="shared" si="60" ref="AR72:AR112">+S72</f>
        <v>8.57557353155437</v>
      </c>
      <c r="AS72" s="35">
        <f aca="true" t="shared" si="61" ref="AS72:AS112">+AB72</f>
        <v>8.271177426419179</v>
      </c>
      <c r="AT72" s="35">
        <f aca="true" t="shared" si="62" ref="AT72:AT112">+AK72</f>
        <v>9.172112816336162</v>
      </c>
    </row>
    <row r="73" spans="1:46" ht="12.75">
      <c r="A73" s="22">
        <v>66</v>
      </c>
      <c r="B73" s="23">
        <v>16.7</v>
      </c>
      <c r="C73" s="19">
        <v>15</v>
      </c>
      <c r="D73" s="19">
        <v>18.3</v>
      </c>
      <c r="E73" s="19">
        <v>13.9</v>
      </c>
      <c r="F73" s="19">
        <v>17.2</v>
      </c>
      <c r="G73" s="19"/>
      <c r="H73" s="20">
        <v>18.7</v>
      </c>
      <c r="I73" s="19">
        <v>23.3</v>
      </c>
      <c r="J73" s="21">
        <v>13.7</v>
      </c>
      <c r="K73" s="21">
        <v>29.7</v>
      </c>
      <c r="L73" s="21">
        <v>17.7</v>
      </c>
      <c r="M73">
        <f t="shared" si="41"/>
        <v>66</v>
      </c>
      <c r="N73" s="32">
        <f aca="true" t="shared" si="63" ref="N73:N88">+N72*(1-H73/1000)</f>
        <v>77709.47874933551</v>
      </c>
      <c r="O73" s="32">
        <f t="shared" si="40"/>
        <v>483.62209464902503</v>
      </c>
      <c r="P73" s="32">
        <f t="shared" si="42"/>
        <v>4298.346937499596</v>
      </c>
      <c r="Q73" s="37">
        <f>+N73+Q74</f>
        <v>1281329.1080484565</v>
      </c>
      <c r="R73" s="36">
        <f t="shared" si="43"/>
        <v>15.988710626686748</v>
      </c>
      <c r="S73" s="35">
        <f t="shared" si="44"/>
        <v>8.387821679485091</v>
      </c>
      <c r="V73">
        <f t="shared" si="45"/>
        <v>66</v>
      </c>
      <c r="W73" s="32">
        <f aca="true" t="shared" si="64" ref="W73:W91">+W72*(1-I72/1000)</f>
        <v>75475.52646900172</v>
      </c>
      <c r="X73" s="32">
        <f t="shared" si="46"/>
        <v>469.7191744577063</v>
      </c>
      <c r="Y73" s="37">
        <f t="shared" si="47"/>
        <v>4028.5026864154274</v>
      </c>
      <c r="Z73" s="37">
        <f t="shared" si="39"/>
        <v>1163335.1865244033</v>
      </c>
      <c r="AA73" s="36">
        <f t="shared" si="48"/>
        <v>14.913409365248912</v>
      </c>
      <c r="AB73" s="35">
        <f t="shared" si="49"/>
        <v>8.076406724435635</v>
      </c>
      <c r="AE73">
        <f t="shared" si="50"/>
        <v>66</v>
      </c>
      <c r="AF73" s="32">
        <f aca="true" t="shared" si="65" ref="AF73:AF91">+AF72*(1-J72/1000)</f>
        <v>85641.68362999593</v>
      </c>
      <c r="AG73" s="32">
        <f t="shared" si="51"/>
        <v>532.9878811825374</v>
      </c>
      <c r="AH73" s="37">
        <f t="shared" si="52"/>
        <v>5055.602104702585</v>
      </c>
      <c r="AI73" s="37">
        <f t="shared" si="53"/>
        <v>1564414.3570183807</v>
      </c>
      <c r="AJ73" s="36">
        <f t="shared" si="54"/>
        <v>17.766973402545837</v>
      </c>
      <c r="AK73" s="35">
        <f t="shared" si="55"/>
        <v>8.985397854611154</v>
      </c>
      <c r="AN73">
        <f t="shared" si="56"/>
        <v>66</v>
      </c>
      <c r="AO73" s="38">
        <f t="shared" si="57"/>
        <v>15.988710626686748</v>
      </c>
      <c r="AP73" s="38">
        <f t="shared" si="58"/>
        <v>14.913409365248912</v>
      </c>
      <c r="AQ73" s="38">
        <f t="shared" si="59"/>
        <v>17.766973402545837</v>
      </c>
      <c r="AR73" s="35">
        <f t="shared" si="60"/>
        <v>8.387821679485091</v>
      </c>
      <c r="AS73" s="35">
        <f t="shared" si="61"/>
        <v>8.076406724435635</v>
      </c>
      <c r="AT73" s="35">
        <f t="shared" si="62"/>
        <v>8.985397854611154</v>
      </c>
    </row>
    <row r="74" spans="1:46" ht="12.75">
      <c r="A74" s="22">
        <v>67</v>
      </c>
      <c r="B74" s="23">
        <v>16.1</v>
      </c>
      <c r="C74" s="19">
        <v>14.4</v>
      </c>
      <c r="D74" s="19">
        <v>17.5</v>
      </c>
      <c r="E74" s="19">
        <v>13.3</v>
      </c>
      <c r="F74" s="19">
        <v>16.5</v>
      </c>
      <c r="G74" s="19"/>
      <c r="H74" s="20">
        <v>20.3</v>
      </c>
      <c r="I74" s="19">
        <v>25.3</v>
      </c>
      <c r="J74" s="21">
        <v>14.9</v>
      </c>
      <c r="K74" s="21">
        <v>31.7</v>
      </c>
      <c r="L74" s="21">
        <v>19</v>
      </c>
      <c r="M74">
        <f t="shared" si="41"/>
        <v>67</v>
      </c>
      <c r="N74" s="32">
        <f t="shared" si="63"/>
        <v>76131.976330724</v>
      </c>
      <c r="O74" s="32">
        <f t="shared" si="40"/>
        <v>438.7079315996758</v>
      </c>
      <c r="P74" s="32">
        <f t="shared" si="42"/>
        <v>3814.7248428505704</v>
      </c>
      <c r="Q74" s="37">
        <f>+N74+Q75</f>
        <v>1203619.629299121</v>
      </c>
      <c r="R74" s="36">
        <f t="shared" si="43"/>
        <v>15.309646449613908</v>
      </c>
      <c r="S74" s="35">
        <f t="shared" si="44"/>
        <v>8.195363288602529</v>
      </c>
      <c r="V74">
        <f t="shared" si="45"/>
        <v>67</v>
      </c>
      <c r="W74" s="32">
        <f t="shared" si="64"/>
        <v>73716.94670227398</v>
      </c>
      <c r="X74" s="32">
        <f t="shared" si="46"/>
        <v>424.79140527114976</v>
      </c>
      <c r="Y74" s="37">
        <f t="shared" si="47"/>
        <v>3558.783511957721</v>
      </c>
      <c r="Z74" s="37">
        <f>+W74+Z75</f>
        <v>1087859.6600554015</v>
      </c>
      <c r="AA74" s="36">
        <f t="shared" si="48"/>
        <v>14.257253368740566</v>
      </c>
      <c r="AB74" s="35">
        <f t="shared" si="49"/>
        <v>7.877720141691907</v>
      </c>
      <c r="AE74">
        <f t="shared" si="50"/>
        <v>67</v>
      </c>
      <c r="AF74" s="32">
        <f t="shared" si="65"/>
        <v>84468.39256426497</v>
      </c>
      <c r="AG74" s="32">
        <f t="shared" si="51"/>
        <v>486.7462474169783</v>
      </c>
      <c r="AH74" s="37">
        <f t="shared" si="52"/>
        <v>4522.614223520048</v>
      </c>
      <c r="AI74" s="37">
        <f t="shared" si="53"/>
        <v>1478772.6733883847</v>
      </c>
      <c r="AJ74" s="36">
        <f t="shared" si="54"/>
        <v>17.006816792604518</v>
      </c>
      <c r="AK74" s="35">
        <f t="shared" si="55"/>
        <v>8.791523555693043</v>
      </c>
      <c r="AN74">
        <f t="shared" si="56"/>
        <v>67</v>
      </c>
      <c r="AO74" s="38">
        <f t="shared" si="57"/>
        <v>15.309646449613908</v>
      </c>
      <c r="AP74" s="38">
        <f t="shared" si="58"/>
        <v>14.257253368740566</v>
      </c>
      <c r="AQ74" s="38">
        <f t="shared" si="59"/>
        <v>17.006816792604518</v>
      </c>
      <c r="AR74" s="35">
        <f t="shared" si="60"/>
        <v>8.195363288602529</v>
      </c>
      <c r="AS74" s="35">
        <f t="shared" si="61"/>
        <v>7.877720141691907</v>
      </c>
      <c r="AT74" s="35">
        <f t="shared" si="62"/>
        <v>8.791523555693043</v>
      </c>
    </row>
    <row r="75" spans="1:46" ht="12.75">
      <c r="A75" s="22">
        <v>68</v>
      </c>
      <c r="B75" s="23">
        <v>15.4</v>
      </c>
      <c r="C75" s="19">
        <v>13.7</v>
      </c>
      <c r="D75" s="19">
        <v>16.8</v>
      </c>
      <c r="E75" s="19">
        <v>12.8</v>
      </c>
      <c r="F75" s="19">
        <v>15.8</v>
      </c>
      <c r="G75" s="19"/>
      <c r="H75" s="20">
        <v>22</v>
      </c>
      <c r="I75" s="19">
        <v>27.6</v>
      </c>
      <c r="J75" s="21">
        <v>16.3</v>
      </c>
      <c r="K75" s="21">
        <v>34.4</v>
      </c>
      <c r="L75" s="21">
        <v>20.9</v>
      </c>
      <c r="M75">
        <f t="shared" si="41"/>
        <v>68</v>
      </c>
      <c r="N75" s="32">
        <f t="shared" si="63"/>
        <v>74457.07285144807</v>
      </c>
      <c r="O75" s="32">
        <f t="shared" si="40"/>
        <v>397.274404726373</v>
      </c>
      <c r="P75" s="32">
        <f t="shared" si="42"/>
        <v>3376.0169112508947</v>
      </c>
      <c r="Q75" s="37">
        <f aca="true" t="shared" si="66" ref="Q75:Q86">+N75+Q76</f>
        <v>1127487.652968397</v>
      </c>
      <c r="R75" s="36">
        <f t="shared" si="43"/>
        <v>14.642787780791318</v>
      </c>
      <c r="S75" s="35">
        <f t="shared" si="44"/>
        <v>7.997947189867825</v>
      </c>
      <c r="V75">
        <f t="shared" si="45"/>
        <v>68</v>
      </c>
      <c r="W75" s="32">
        <f t="shared" si="64"/>
        <v>71851.90795070646</v>
      </c>
      <c r="X75" s="32">
        <f t="shared" si="46"/>
        <v>383.37424325721264</v>
      </c>
      <c r="Y75" s="37">
        <f t="shared" si="47"/>
        <v>3133.9921066865713</v>
      </c>
      <c r="Z75" s="37">
        <f t="shared" si="39"/>
        <v>1014142.7133531275</v>
      </c>
      <c r="AA75" s="36">
        <f t="shared" si="48"/>
        <v>13.614346330912655</v>
      </c>
      <c r="AB75" s="35">
        <f t="shared" si="49"/>
        <v>7.674759159769427</v>
      </c>
      <c r="AE75">
        <f t="shared" si="50"/>
        <v>68</v>
      </c>
      <c r="AF75" s="32">
        <f t="shared" si="65"/>
        <v>83209.81351505742</v>
      </c>
      <c r="AG75" s="32">
        <f t="shared" si="51"/>
        <v>443.9756743800604</v>
      </c>
      <c r="AH75" s="37">
        <f t="shared" si="52"/>
        <v>4035.86797610307</v>
      </c>
      <c r="AI75" s="37">
        <f t="shared" si="53"/>
        <v>1394304.2808241197</v>
      </c>
      <c r="AJ75" s="36">
        <f t="shared" si="54"/>
        <v>16.256488470819733</v>
      </c>
      <c r="AK75" s="35">
        <f t="shared" si="55"/>
        <v>8.59029077266114</v>
      </c>
      <c r="AN75">
        <f t="shared" si="56"/>
        <v>68</v>
      </c>
      <c r="AO75" s="38">
        <f t="shared" si="57"/>
        <v>14.642787780791318</v>
      </c>
      <c r="AP75" s="38">
        <f t="shared" si="58"/>
        <v>13.614346330912655</v>
      </c>
      <c r="AQ75" s="38">
        <f t="shared" si="59"/>
        <v>16.256488470819733</v>
      </c>
      <c r="AR75" s="35">
        <f t="shared" si="60"/>
        <v>7.997947189867825</v>
      </c>
      <c r="AS75" s="35">
        <f t="shared" si="61"/>
        <v>7.674759159769427</v>
      </c>
      <c r="AT75" s="35">
        <f t="shared" si="62"/>
        <v>8.59029077266114</v>
      </c>
    </row>
    <row r="76" spans="1:46" ht="12.75">
      <c r="A76" s="22">
        <v>69</v>
      </c>
      <c r="B76" s="23">
        <v>14.7</v>
      </c>
      <c r="C76" s="19">
        <v>13.1</v>
      </c>
      <c r="D76" s="19">
        <v>16.1</v>
      </c>
      <c r="E76" s="19">
        <v>12.2</v>
      </c>
      <c r="F76" s="19">
        <v>15.1</v>
      </c>
      <c r="G76" s="19"/>
      <c r="H76" s="20">
        <v>24</v>
      </c>
      <c r="I76" s="19">
        <v>30</v>
      </c>
      <c r="J76" s="21">
        <v>17.8</v>
      </c>
      <c r="K76" s="21">
        <v>37.8</v>
      </c>
      <c r="L76" s="21">
        <v>23.2</v>
      </c>
      <c r="M76">
        <f t="shared" si="41"/>
        <v>69</v>
      </c>
      <c r="N76" s="32">
        <f t="shared" si="63"/>
        <v>72670.10310301332</v>
      </c>
      <c r="O76" s="32">
        <f t="shared" si="40"/>
        <v>359.0183509379074</v>
      </c>
      <c r="P76" s="32">
        <f t="shared" si="42"/>
        <v>2978.7425065245216</v>
      </c>
      <c r="Q76" s="37">
        <f t="shared" si="66"/>
        <v>1053030.5801169488</v>
      </c>
      <c r="R76" s="36">
        <f t="shared" si="43"/>
        <v>13.990561250810778</v>
      </c>
      <c r="S76" s="35">
        <f t="shared" si="44"/>
        <v>7.796908775673414</v>
      </c>
      <c r="V76">
        <f t="shared" si="45"/>
        <v>69</v>
      </c>
      <c r="W76" s="32">
        <f t="shared" si="64"/>
        <v>69868.79529126697</v>
      </c>
      <c r="X76" s="32">
        <f t="shared" si="46"/>
        <v>345.17880939195703</v>
      </c>
      <c r="Y76" s="37">
        <f t="shared" si="47"/>
        <v>2750.6178634293587</v>
      </c>
      <c r="Z76" s="37">
        <f t="shared" si="39"/>
        <v>942290.805402421</v>
      </c>
      <c r="AA76" s="36">
        <f t="shared" si="48"/>
        <v>12.986575823645262</v>
      </c>
      <c r="AB76" s="35">
        <f t="shared" si="49"/>
        <v>7.468675331706067</v>
      </c>
      <c r="AE76">
        <f t="shared" si="50"/>
        <v>69</v>
      </c>
      <c r="AF76" s="32">
        <f t="shared" si="65"/>
        <v>81853.49355476198</v>
      </c>
      <c r="AG76" s="32">
        <f t="shared" si="51"/>
        <v>404.38784341450497</v>
      </c>
      <c r="AH76" s="37">
        <f t="shared" si="52"/>
        <v>3591.8923017230095</v>
      </c>
      <c r="AI76" s="37">
        <f t="shared" si="53"/>
        <v>1311094.4673090624</v>
      </c>
      <c r="AJ76" s="36">
        <f t="shared" si="54"/>
        <v>15.517574942380536</v>
      </c>
      <c r="AK76" s="35">
        <f t="shared" si="55"/>
        <v>8.382295450314153</v>
      </c>
      <c r="AN76">
        <f t="shared" si="56"/>
        <v>69</v>
      </c>
      <c r="AO76" s="38">
        <f t="shared" si="57"/>
        <v>13.990561250810778</v>
      </c>
      <c r="AP76" s="38">
        <f t="shared" si="58"/>
        <v>12.986575823645262</v>
      </c>
      <c r="AQ76" s="38">
        <f t="shared" si="59"/>
        <v>15.517574942380536</v>
      </c>
      <c r="AR76" s="35">
        <f t="shared" si="60"/>
        <v>7.796908775673414</v>
      </c>
      <c r="AS76" s="35">
        <f t="shared" si="61"/>
        <v>7.468675331706067</v>
      </c>
      <c r="AT76" s="35">
        <f t="shared" si="62"/>
        <v>8.382295450314153</v>
      </c>
    </row>
    <row r="77" spans="1:46" ht="12.75">
      <c r="A77" s="22">
        <v>70</v>
      </c>
      <c r="B77" s="23">
        <v>14.1</v>
      </c>
      <c r="C77" s="19">
        <v>12.5</v>
      </c>
      <c r="D77" s="19">
        <v>15.4</v>
      </c>
      <c r="E77" s="19">
        <v>11.7</v>
      </c>
      <c r="F77" s="19">
        <v>14.5</v>
      </c>
      <c r="G77" s="19"/>
      <c r="H77" s="20">
        <v>26.2</v>
      </c>
      <c r="I77" s="19">
        <v>32.7</v>
      </c>
      <c r="J77" s="21">
        <v>19.5</v>
      </c>
      <c r="K77" s="21">
        <v>41.8</v>
      </c>
      <c r="L77" s="21">
        <v>25.7</v>
      </c>
      <c r="M77">
        <f t="shared" si="41"/>
        <v>70</v>
      </c>
      <c r="N77" s="32">
        <f t="shared" si="63"/>
        <v>70766.14640171437</v>
      </c>
      <c r="O77" s="32">
        <f t="shared" si="40"/>
        <v>323.7148797623465</v>
      </c>
      <c r="P77" s="32">
        <f t="shared" si="42"/>
        <v>2619.724155586614</v>
      </c>
      <c r="Q77" s="37">
        <f t="shared" si="66"/>
        <v>980360.4770139356</v>
      </c>
      <c r="R77" s="36">
        <f t="shared" si="43"/>
        <v>13.353523568300243</v>
      </c>
      <c r="S77" s="35">
        <f t="shared" si="44"/>
        <v>7.592689954536133</v>
      </c>
      <c r="V77">
        <f t="shared" si="45"/>
        <v>70</v>
      </c>
      <c r="W77" s="32">
        <f t="shared" si="64"/>
        <v>67772.73143252896</v>
      </c>
      <c r="X77" s="32">
        <f t="shared" si="46"/>
        <v>310.0217084353688</v>
      </c>
      <c r="Y77" s="37">
        <f t="shared" si="47"/>
        <v>2405.4390540374015</v>
      </c>
      <c r="Z77" s="37">
        <f t="shared" si="39"/>
        <v>872422.010111154</v>
      </c>
      <c r="AA77" s="36">
        <f t="shared" si="48"/>
        <v>12.372758581077589</v>
      </c>
      <c r="AB77" s="35">
        <f t="shared" si="49"/>
        <v>7.258937482724281</v>
      </c>
      <c r="AE77">
        <f t="shared" si="50"/>
        <v>70</v>
      </c>
      <c r="AF77" s="32">
        <f t="shared" si="65"/>
        <v>80396.50136948722</v>
      </c>
      <c r="AG77" s="32">
        <f t="shared" si="51"/>
        <v>367.76827759419143</v>
      </c>
      <c r="AH77" s="37">
        <f t="shared" si="52"/>
        <v>3187.5044583085046</v>
      </c>
      <c r="AI77" s="37">
        <f t="shared" si="53"/>
        <v>1229240.9737543003</v>
      </c>
      <c r="AJ77" s="36">
        <f t="shared" si="54"/>
        <v>14.789732175097267</v>
      </c>
      <c r="AK77" s="35">
        <f t="shared" si="55"/>
        <v>8.167154435287403</v>
      </c>
      <c r="AN77">
        <f t="shared" si="56"/>
        <v>70</v>
      </c>
      <c r="AO77" s="38">
        <f t="shared" si="57"/>
        <v>13.353523568300243</v>
      </c>
      <c r="AP77" s="38">
        <f t="shared" si="58"/>
        <v>12.372758581077589</v>
      </c>
      <c r="AQ77" s="38">
        <f t="shared" si="59"/>
        <v>14.789732175097267</v>
      </c>
      <c r="AR77" s="35">
        <f t="shared" si="60"/>
        <v>7.592689954536133</v>
      </c>
      <c r="AS77" s="35">
        <f t="shared" si="61"/>
        <v>7.258937482724281</v>
      </c>
      <c r="AT77" s="35">
        <f t="shared" si="62"/>
        <v>8.167154435287403</v>
      </c>
    </row>
    <row r="78" spans="1:46" ht="12.75">
      <c r="A78" s="22">
        <v>71</v>
      </c>
      <c r="B78" s="23">
        <v>13.4</v>
      </c>
      <c r="C78" s="19">
        <v>11.9</v>
      </c>
      <c r="D78" s="19">
        <v>14.7</v>
      </c>
      <c r="E78" s="19">
        <v>11.1</v>
      </c>
      <c r="F78" s="19">
        <v>13.9</v>
      </c>
      <c r="G78" s="19"/>
      <c r="H78" s="20">
        <v>28.5</v>
      </c>
      <c r="I78" s="19">
        <v>35.6</v>
      </c>
      <c r="J78" s="21">
        <v>21.4</v>
      </c>
      <c r="K78" s="21">
        <v>45.8</v>
      </c>
      <c r="L78" s="21">
        <v>28.4</v>
      </c>
      <c r="M78">
        <f t="shared" si="41"/>
        <v>71</v>
      </c>
      <c r="N78" s="32">
        <f t="shared" si="63"/>
        <v>68749.31122926551</v>
      </c>
      <c r="O78" s="32">
        <f t="shared" si="40"/>
        <v>291.1935237862219</v>
      </c>
      <c r="P78" s="32">
        <f t="shared" si="42"/>
        <v>2296.009275824267</v>
      </c>
      <c r="Q78" s="37">
        <f t="shared" si="66"/>
        <v>909594.3306122212</v>
      </c>
      <c r="R78" s="36">
        <f t="shared" si="43"/>
        <v>12.73059554122516</v>
      </c>
      <c r="S78" s="35">
        <f t="shared" si="44"/>
        <v>7.384822594852316</v>
      </c>
      <c r="V78">
        <f t="shared" si="45"/>
        <v>71</v>
      </c>
      <c r="W78" s="32">
        <f t="shared" si="64"/>
        <v>65556.56311468527</v>
      </c>
      <c r="X78" s="32">
        <f t="shared" si="46"/>
        <v>277.6703690458632</v>
      </c>
      <c r="Y78" s="37">
        <f t="shared" si="47"/>
        <v>2095.4173456020326</v>
      </c>
      <c r="Z78" s="37">
        <f>+W78+Z79</f>
        <v>804649.2786786251</v>
      </c>
      <c r="AA78" s="36">
        <f t="shared" si="48"/>
        <v>11.774122383001746</v>
      </c>
      <c r="AB78" s="35">
        <f t="shared" si="49"/>
        <v>7.046420429383049</v>
      </c>
      <c r="AE78">
        <f t="shared" si="50"/>
        <v>71</v>
      </c>
      <c r="AF78" s="32">
        <f t="shared" si="65"/>
        <v>78828.76959278222</v>
      </c>
      <c r="AG78" s="32">
        <f t="shared" si="51"/>
        <v>333.8859223899118</v>
      </c>
      <c r="AH78" s="37">
        <f t="shared" si="52"/>
        <v>2819.7361807143134</v>
      </c>
      <c r="AI78" s="37">
        <f t="shared" si="53"/>
        <v>1148844.472384813</v>
      </c>
      <c r="AJ78" s="36">
        <f t="shared" si="54"/>
        <v>14.073923686993643</v>
      </c>
      <c r="AK78" s="35">
        <f t="shared" si="55"/>
        <v>7.945208352993772</v>
      </c>
      <c r="AN78">
        <f t="shared" si="56"/>
        <v>71</v>
      </c>
      <c r="AO78" s="38">
        <f t="shared" si="57"/>
        <v>12.73059554122516</v>
      </c>
      <c r="AP78" s="38">
        <f t="shared" si="58"/>
        <v>11.774122383001746</v>
      </c>
      <c r="AQ78" s="38">
        <f t="shared" si="59"/>
        <v>14.073923686993643</v>
      </c>
      <c r="AR78" s="35">
        <f t="shared" si="60"/>
        <v>7.384822594852316</v>
      </c>
      <c r="AS78" s="35">
        <f t="shared" si="61"/>
        <v>7.046420429383049</v>
      </c>
      <c r="AT78" s="35">
        <f t="shared" si="62"/>
        <v>7.945208352993772</v>
      </c>
    </row>
    <row r="79" spans="1:46" ht="12.75">
      <c r="A79" s="22">
        <v>72</v>
      </c>
      <c r="B79" s="23">
        <v>12.8</v>
      </c>
      <c r="C79" s="19">
        <v>11.3</v>
      </c>
      <c r="D79" s="19">
        <v>14</v>
      </c>
      <c r="E79" s="19">
        <v>10.7</v>
      </c>
      <c r="F79" s="19">
        <v>13.2</v>
      </c>
      <c r="G79" s="19"/>
      <c r="H79" s="20">
        <v>30.9</v>
      </c>
      <c r="I79" s="19">
        <v>38.6</v>
      </c>
      <c r="J79" s="21">
        <v>23.4</v>
      </c>
      <c r="K79" s="21">
        <v>49.6</v>
      </c>
      <c r="L79" s="21">
        <v>30.8</v>
      </c>
      <c r="M79">
        <f t="shared" si="41"/>
        <v>72</v>
      </c>
      <c r="N79" s="32">
        <f t="shared" si="63"/>
        <v>66624.95751228121</v>
      </c>
      <c r="O79" s="32">
        <f t="shared" si="40"/>
        <v>261.2922628715071</v>
      </c>
      <c r="P79" s="32">
        <f t="shared" si="42"/>
        <v>2004.8157520380455</v>
      </c>
      <c r="Q79" s="37">
        <f t="shared" si="66"/>
        <v>840845.0193829556</v>
      </c>
      <c r="R79" s="36">
        <f t="shared" si="43"/>
        <v>12.120571191027922</v>
      </c>
      <c r="S79" s="35">
        <f t="shared" si="44"/>
        <v>7.172694667671551</v>
      </c>
      <c r="V79">
        <f t="shared" si="45"/>
        <v>72</v>
      </c>
      <c r="W79" s="32">
        <f t="shared" si="64"/>
        <v>63222.749467802474</v>
      </c>
      <c r="X79" s="32">
        <f t="shared" si="46"/>
        <v>247.94935547021342</v>
      </c>
      <c r="Y79" s="37">
        <f t="shared" si="47"/>
        <v>1817.7469765561693</v>
      </c>
      <c r="Z79" s="37">
        <f aca="true" t="shared" si="67" ref="Z79:Z92">+W79+Z80</f>
        <v>739092.7155639399</v>
      </c>
      <c r="AA79" s="36">
        <f t="shared" si="48"/>
        <v>11.190296954584971</v>
      </c>
      <c r="AB79" s="35">
        <f t="shared" si="49"/>
        <v>6.831122007189643</v>
      </c>
      <c r="AE79">
        <f t="shared" si="50"/>
        <v>72</v>
      </c>
      <c r="AF79" s="32">
        <f t="shared" si="65"/>
        <v>77141.83392349668</v>
      </c>
      <c r="AG79" s="32">
        <f t="shared" si="51"/>
        <v>302.5377441210812</v>
      </c>
      <c r="AH79" s="37">
        <f t="shared" si="52"/>
        <v>2485.8502583244017</v>
      </c>
      <c r="AI79" s="37">
        <f t="shared" si="53"/>
        <v>1070015.7027920308</v>
      </c>
      <c r="AJ79" s="36">
        <f t="shared" si="54"/>
        <v>13.370757906186023</v>
      </c>
      <c r="AK79" s="35">
        <f t="shared" si="55"/>
        <v>7.716661579024397</v>
      </c>
      <c r="AN79">
        <f t="shared" si="56"/>
        <v>72</v>
      </c>
      <c r="AO79" s="38">
        <f t="shared" si="57"/>
        <v>12.120571191027922</v>
      </c>
      <c r="AP79" s="38">
        <f t="shared" si="58"/>
        <v>11.190296954584971</v>
      </c>
      <c r="AQ79" s="38">
        <f t="shared" si="59"/>
        <v>13.370757906186023</v>
      </c>
      <c r="AR79" s="35">
        <f t="shared" si="60"/>
        <v>7.172694667671551</v>
      </c>
      <c r="AS79" s="35">
        <f t="shared" si="61"/>
        <v>6.831122007189643</v>
      </c>
      <c r="AT79" s="35">
        <f t="shared" si="62"/>
        <v>7.716661579024397</v>
      </c>
    </row>
    <row r="80" spans="1:46" ht="12.75">
      <c r="A80" s="22">
        <v>73</v>
      </c>
      <c r="B80" s="23">
        <v>12.2</v>
      </c>
      <c r="C80" s="19">
        <v>10.8</v>
      </c>
      <c r="D80" s="19">
        <v>13.3</v>
      </c>
      <c r="E80" s="19">
        <v>10.2</v>
      </c>
      <c r="F80" s="19">
        <v>12.7</v>
      </c>
      <c r="G80" s="19"/>
      <c r="H80" s="20">
        <v>33.5</v>
      </c>
      <c r="I80" s="19">
        <v>41.9</v>
      </c>
      <c r="J80" s="21">
        <v>25.6</v>
      </c>
      <c r="K80" s="21">
        <v>52.8</v>
      </c>
      <c r="L80" s="21">
        <v>32.9</v>
      </c>
      <c r="M80">
        <f t="shared" si="41"/>
        <v>73</v>
      </c>
      <c r="N80" s="32">
        <f t="shared" si="63"/>
        <v>64393.02143561979</v>
      </c>
      <c r="O80" s="32">
        <f t="shared" si="40"/>
        <v>233.83238154195513</v>
      </c>
      <c r="P80" s="32">
        <f t="shared" si="42"/>
        <v>1743.5234891665384</v>
      </c>
      <c r="Q80" s="37">
        <f t="shared" si="66"/>
        <v>774220.0618706744</v>
      </c>
      <c r="R80" s="36">
        <f t="shared" si="43"/>
        <v>11.523353534431372</v>
      </c>
      <c r="S80" s="35">
        <f t="shared" si="44"/>
        <v>6.956296162530032</v>
      </c>
      <c r="V80">
        <f t="shared" si="45"/>
        <v>73</v>
      </c>
      <c r="W80" s="32">
        <f t="shared" si="64"/>
        <v>60782.3513383453</v>
      </c>
      <c r="X80" s="32">
        <f t="shared" si="46"/>
        <v>220.7208429157992</v>
      </c>
      <c r="Y80" s="37">
        <f t="shared" si="47"/>
        <v>1569.7976210859558</v>
      </c>
      <c r="Z80" s="37">
        <f t="shared" si="67"/>
        <v>675869.9660961374</v>
      </c>
      <c r="AA80" s="36">
        <f t="shared" si="48"/>
        <v>10.619510042214449</v>
      </c>
      <c r="AB80" s="35">
        <f t="shared" si="49"/>
        <v>6.612140386691091</v>
      </c>
      <c r="AE80">
        <f t="shared" si="50"/>
        <v>73</v>
      </c>
      <c r="AF80" s="32">
        <f t="shared" si="65"/>
        <v>75336.71500968686</v>
      </c>
      <c r="AG80" s="32">
        <f t="shared" si="51"/>
        <v>273.5725563968961</v>
      </c>
      <c r="AH80" s="37">
        <f t="shared" si="52"/>
        <v>2183.3125142033205</v>
      </c>
      <c r="AI80" s="37">
        <f t="shared" si="53"/>
        <v>992873.8688685341</v>
      </c>
      <c r="AJ80" s="36">
        <f t="shared" si="54"/>
        <v>12.679150016573852</v>
      </c>
      <c r="AK80" s="35">
        <f t="shared" si="55"/>
        <v>7.480743912908406</v>
      </c>
      <c r="AN80">
        <f t="shared" si="56"/>
        <v>73</v>
      </c>
      <c r="AO80" s="38">
        <f t="shared" si="57"/>
        <v>11.523353534431372</v>
      </c>
      <c r="AP80" s="38">
        <f t="shared" si="58"/>
        <v>10.619510042214449</v>
      </c>
      <c r="AQ80" s="38">
        <f t="shared" si="59"/>
        <v>12.679150016573852</v>
      </c>
      <c r="AR80" s="35">
        <f t="shared" si="60"/>
        <v>6.956296162530032</v>
      </c>
      <c r="AS80" s="35">
        <f t="shared" si="61"/>
        <v>6.612140386691091</v>
      </c>
      <c r="AT80" s="35">
        <f t="shared" si="62"/>
        <v>7.480743912908406</v>
      </c>
    </row>
    <row r="81" spans="1:46" ht="12.75">
      <c r="A81" s="22">
        <v>74</v>
      </c>
      <c r="B81" s="23">
        <v>11.6</v>
      </c>
      <c r="C81" s="19">
        <v>10.2</v>
      </c>
      <c r="D81" s="19">
        <v>12.6</v>
      </c>
      <c r="E81" s="19">
        <v>9.7</v>
      </c>
      <c r="F81" s="19">
        <v>12.1</v>
      </c>
      <c r="G81" s="19"/>
      <c r="H81" s="20">
        <v>36.3</v>
      </c>
      <c r="I81" s="19">
        <v>45.4</v>
      </c>
      <c r="J81" s="21">
        <v>28</v>
      </c>
      <c r="K81" s="21">
        <v>55.5</v>
      </c>
      <c r="L81" s="21">
        <v>34.6</v>
      </c>
      <c r="M81">
        <f t="shared" si="41"/>
        <v>74</v>
      </c>
      <c r="N81" s="32">
        <f t="shared" si="63"/>
        <v>62055.55475750679</v>
      </c>
      <c r="O81" s="32">
        <f t="shared" si="40"/>
        <v>208.6520982333168</v>
      </c>
      <c r="P81" s="32">
        <f aca="true" t="shared" si="68" ref="P81:P111">+O81+P82</f>
        <v>1509.6911076245833</v>
      </c>
      <c r="Q81" s="37">
        <f t="shared" si="66"/>
        <v>709827.0404350546</v>
      </c>
      <c r="R81" s="36">
        <f t="shared" si="43"/>
        <v>10.93857376199167</v>
      </c>
      <c r="S81" s="35">
        <f t="shared" si="44"/>
        <v>6.735446565873649</v>
      </c>
      <c r="V81">
        <f t="shared" si="45"/>
        <v>74</v>
      </c>
      <c r="W81" s="32">
        <f t="shared" si="64"/>
        <v>58235.57081726863</v>
      </c>
      <c r="X81" s="32">
        <f t="shared" si="46"/>
        <v>195.80799962743257</v>
      </c>
      <c r="Y81" s="37">
        <f t="shared" si="47"/>
        <v>1349.0767781701566</v>
      </c>
      <c r="Z81" s="37">
        <f t="shared" si="67"/>
        <v>615087.6147577921</v>
      </c>
      <c r="AA81" s="36">
        <f t="shared" si="48"/>
        <v>10.062060371792557</v>
      </c>
      <c r="AB81" s="35">
        <f t="shared" si="49"/>
        <v>6.389793985624027</v>
      </c>
      <c r="AE81">
        <f t="shared" si="50"/>
        <v>74</v>
      </c>
      <c r="AF81" s="32">
        <f t="shared" si="65"/>
        <v>73408.09510543887</v>
      </c>
      <c r="AG81" s="32">
        <f t="shared" si="51"/>
        <v>246.8232397714218</v>
      </c>
      <c r="AH81" s="37">
        <f t="shared" si="52"/>
        <v>1909.7399578064242</v>
      </c>
      <c r="AI81" s="37">
        <f t="shared" si="53"/>
        <v>917537.1538588472</v>
      </c>
      <c r="AJ81" s="36">
        <f t="shared" si="54"/>
        <v>11.999127685317992</v>
      </c>
      <c r="AK81" s="35">
        <f t="shared" si="55"/>
        <v>7.237277735982223</v>
      </c>
      <c r="AN81">
        <f t="shared" si="56"/>
        <v>74</v>
      </c>
      <c r="AO81" s="38">
        <f t="shared" si="57"/>
        <v>10.93857376199167</v>
      </c>
      <c r="AP81" s="38">
        <f t="shared" si="58"/>
        <v>10.062060371792557</v>
      </c>
      <c r="AQ81" s="38">
        <f t="shared" si="59"/>
        <v>11.999127685317992</v>
      </c>
      <c r="AR81" s="35">
        <f t="shared" si="60"/>
        <v>6.735446565873649</v>
      </c>
      <c r="AS81" s="35">
        <f t="shared" si="61"/>
        <v>6.389793985624027</v>
      </c>
      <c r="AT81" s="35">
        <f t="shared" si="62"/>
        <v>7.237277735982223</v>
      </c>
    </row>
    <row r="82" spans="1:46" ht="12.75">
      <c r="A82" s="22">
        <v>75</v>
      </c>
      <c r="B82" s="24">
        <v>11</v>
      </c>
      <c r="C82" s="19">
        <v>9.7</v>
      </c>
      <c r="D82" s="19">
        <v>12</v>
      </c>
      <c r="E82" s="19">
        <v>9.3</v>
      </c>
      <c r="F82" s="19">
        <v>11.5</v>
      </c>
      <c r="G82" s="19"/>
      <c r="H82" s="20">
        <v>39.3</v>
      </c>
      <c r="I82" s="19">
        <v>49.3</v>
      </c>
      <c r="J82" s="21">
        <v>30.7</v>
      </c>
      <c r="K82" s="21">
        <v>58.2</v>
      </c>
      <c r="L82" s="21">
        <v>36.7</v>
      </c>
      <c r="M82">
        <f t="shared" si="41"/>
        <v>75</v>
      </c>
      <c r="N82" s="32">
        <f t="shared" si="63"/>
        <v>59616.77145553677</v>
      </c>
      <c r="O82" s="32">
        <f t="shared" si="40"/>
        <v>185.60376923402544</v>
      </c>
      <c r="P82" s="32">
        <f t="shared" si="68"/>
        <v>1301.0390093912665</v>
      </c>
      <c r="Q82" s="37">
        <f t="shared" si="66"/>
        <v>647771.4856775478</v>
      </c>
      <c r="R82" s="36">
        <f t="shared" si="43"/>
        <v>10.365591508266546</v>
      </c>
      <c r="S82" s="35">
        <f t="shared" si="44"/>
        <v>6.509766098827459</v>
      </c>
      <c r="V82">
        <f t="shared" si="45"/>
        <v>75</v>
      </c>
      <c r="W82" s="32">
        <f t="shared" si="64"/>
        <v>55591.675902164636</v>
      </c>
      <c r="X82" s="32">
        <f t="shared" si="46"/>
        <v>173.07251522624736</v>
      </c>
      <c r="Y82" s="37">
        <f t="shared" si="47"/>
        <v>1153.268778542724</v>
      </c>
      <c r="Z82" s="37">
        <f t="shared" si="67"/>
        <v>556852.0439405234</v>
      </c>
      <c r="AA82" s="36">
        <f t="shared" si="48"/>
        <v>9.516824190019438</v>
      </c>
      <c r="AB82" s="35">
        <f t="shared" si="49"/>
        <v>6.163500423710401</v>
      </c>
      <c r="AE82">
        <f t="shared" si="50"/>
        <v>75</v>
      </c>
      <c r="AF82" s="32">
        <f t="shared" si="65"/>
        <v>71352.66844248658</v>
      </c>
      <c r="AG82" s="32">
        <f t="shared" si="51"/>
        <v>222.14091579427964</v>
      </c>
      <c r="AH82" s="37">
        <f t="shared" si="52"/>
        <v>1662.9167180350023</v>
      </c>
      <c r="AI82" s="37">
        <f t="shared" si="53"/>
        <v>844129.0587534084</v>
      </c>
      <c r="AJ82" s="36">
        <f t="shared" si="54"/>
        <v>11.330378277076125</v>
      </c>
      <c r="AK82" s="35">
        <f t="shared" si="55"/>
        <v>6.985864151091359</v>
      </c>
      <c r="AN82">
        <f t="shared" si="56"/>
        <v>75</v>
      </c>
      <c r="AO82" s="38">
        <f t="shared" si="57"/>
        <v>10.365591508266546</v>
      </c>
      <c r="AP82" s="38">
        <f t="shared" si="58"/>
        <v>9.516824190019438</v>
      </c>
      <c r="AQ82" s="38">
        <f t="shared" si="59"/>
        <v>11.330378277076125</v>
      </c>
      <c r="AR82" s="35">
        <f t="shared" si="60"/>
        <v>6.509766098827459</v>
      </c>
      <c r="AS82" s="35">
        <f t="shared" si="61"/>
        <v>6.163500423710401</v>
      </c>
      <c r="AT82" s="35">
        <f t="shared" si="62"/>
        <v>6.985864151091359</v>
      </c>
    </row>
    <row r="83" spans="1:46" ht="12.75">
      <c r="A83" s="22">
        <v>76</v>
      </c>
      <c r="B83" s="23">
        <v>10.5</v>
      </c>
      <c r="C83" s="19">
        <v>9.2</v>
      </c>
      <c r="D83" s="19">
        <v>11.3</v>
      </c>
      <c r="E83" s="19">
        <v>8.8</v>
      </c>
      <c r="F83" s="19">
        <v>10.9</v>
      </c>
      <c r="G83" s="19"/>
      <c r="H83" s="20">
        <v>42.6</v>
      </c>
      <c r="I83" s="19">
        <v>53.5</v>
      </c>
      <c r="J83" s="21">
        <v>33.7</v>
      </c>
      <c r="K83" s="21">
        <v>61.2</v>
      </c>
      <c r="L83" s="21">
        <v>38.9</v>
      </c>
      <c r="M83">
        <f t="shared" si="41"/>
        <v>76</v>
      </c>
      <c r="N83" s="32">
        <f t="shared" si="63"/>
        <v>57077.0969915309</v>
      </c>
      <c r="O83" s="32">
        <f t="shared" si="40"/>
        <v>164.53430431912588</v>
      </c>
      <c r="P83" s="32">
        <f t="shared" si="68"/>
        <v>1115.435240157241</v>
      </c>
      <c r="Q83" s="37">
        <f t="shared" si="66"/>
        <v>588154.7142220109</v>
      </c>
      <c r="R83" s="36">
        <f t="shared" si="43"/>
        <v>9.804566020750519</v>
      </c>
      <c r="S83" s="35">
        <f t="shared" si="44"/>
        <v>6.279347594248648</v>
      </c>
      <c r="V83">
        <f t="shared" si="45"/>
        <v>76</v>
      </c>
      <c r="W83" s="32">
        <f t="shared" si="64"/>
        <v>52851.00628018792</v>
      </c>
      <c r="X83" s="32">
        <f t="shared" si="46"/>
        <v>152.35188909777165</v>
      </c>
      <c r="Y83" s="37">
        <f t="shared" si="47"/>
        <v>980.1962633164767</v>
      </c>
      <c r="Z83" s="37">
        <f t="shared" si="67"/>
        <v>501260.3680383588</v>
      </c>
      <c r="AA83" s="36">
        <f t="shared" si="48"/>
        <v>8.984405375007299</v>
      </c>
      <c r="AB83" s="35">
        <f t="shared" si="49"/>
        <v>5.933765075846463</v>
      </c>
      <c r="AE83">
        <f t="shared" si="50"/>
        <v>76</v>
      </c>
      <c r="AF83" s="32">
        <f t="shared" si="65"/>
        <v>69162.14152130224</v>
      </c>
      <c r="AG83" s="32">
        <f t="shared" si="51"/>
        <v>199.37147192536597</v>
      </c>
      <c r="AH83" s="37">
        <f t="shared" si="52"/>
        <v>1440.7758022407227</v>
      </c>
      <c r="AI83" s="37">
        <f t="shared" si="53"/>
        <v>772776.3903109218</v>
      </c>
      <c r="AJ83" s="36">
        <f t="shared" si="54"/>
        <v>10.673401709559604</v>
      </c>
      <c r="AK83" s="35">
        <f t="shared" si="55"/>
        <v>6.7265895833887015</v>
      </c>
      <c r="AN83">
        <f t="shared" si="56"/>
        <v>76</v>
      </c>
      <c r="AO83" s="38">
        <f t="shared" si="57"/>
        <v>9.804566020750519</v>
      </c>
      <c r="AP83" s="38">
        <f t="shared" si="58"/>
        <v>8.984405375007299</v>
      </c>
      <c r="AQ83" s="38">
        <f t="shared" si="59"/>
        <v>10.673401709559604</v>
      </c>
      <c r="AR83" s="35">
        <f t="shared" si="60"/>
        <v>6.279347594248648</v>
      </c>
      <c r="AS83" s="35">
        <f t="shared" si="61"/>
        <v>5.933765075846463</v>
      </c>
      <c r="AT83" s="35">
        <f t="shared" si="62"/>
        <v>6.7265895833887015</v>
      </c>
    </row>
    <row r="84" spans="1:46" ht="12.75">
      <c r="A84" s="22">
        <v>77</v>
      </c>
      <c r="B84" s="23">
        <v>9.9</v>
      </c>
      <c r="C84" s="19">
        <v>8.7</v>
      </c>
      <c r="D84" s="19">
        <v>10.7</v>
      </c>
      <c r="E84" s="19">
        <v>8.4</v>
      </c>
      <c r="F84" s="19">
        <v>10.3</v>
      </c>
      <c r="G84" s="19"/>
      <c r="H84" s="20">
        <v>45.2</v>
      </c>
      <c r="I84" s="19">
        <v>58.1</v>
      </c>
      <c r="J84" s="21">
        <v>37</v>
      </c>
      <c r="K84" s="21">
        <v>64.9</v>
      </c>
      <c r="L84" s="21">
        <v>41.8</v>
      </c>
      <c r="M84">
        <f t="shared" si="41"/>
        <v>77</v>
      </c>
      <c r="N84" s="32">
        <f t="shared" si="63"/>
        <v>54497.21220751371</v>
      </c>
      <c r="O84" s="32">
        <f t="shared" si="40"/>
        <v>145.46051274435314</v>
      </c>
      <c r="P84" s="32">
        <f t="shared" si="68"/>
        <v>950.9009358381152</v>
      </c>
      <c r="Q84" s="37">
        <f t="shared" si="66"/>
        <v>531077.6172304801</v>
      </c>
      <c r="R84" s="36">
        <f t="shared" si="43"/>
        <v>9.245041915323123</v>
      </c>
      <c r="S84" s="35">
        <f t="shared" si="44"/>
        <v>6.037175745484436</v>
      </c>
      <c r="V84">
        <f t="shared" si="45"/>
        <v>77</v>
      </c>
      <c r="W84" s="32">
        <f t="shared" si="64"/>
        <v>50023.477444197866</v>
      </c>
      <c r="X84" s="32">
        <f t="shared" si="46"/>
        <v>133.5195028065193</v>
      </c>
      <c r="Y84" s="37">
        <f t="shared" si="47"/>
        <v>827.8443742187051</v>
      </c>
      <c r="Z84" s="37">
        <f t="shared" si="67"/>
        <v>448409.3617581709</v>
      </c>
      <c r="AA84" s="36">
        <f t="shared" si="48"/>
        <v>8.463978209199471</v>
      </c>
      <c r="AB84" s="35">
        <f t="shared" si="49"/>
        <v>5.70017568083907</v>
      </c>
      <c r="AE84">
        <f t="shared" si="50"/>
        <v>77</v>
      </c>
      <c r="AF84" s="32">
        <f t="shared" si="65"/>
        <v>66831.37735203435</v>
      </c>
      <c r="AG84" s="32">
        <f t="shared" si="51"/>
        <v>178.38208640877883</v>
      </c>
      <c r="AH84" s="37">
        <f t="shared" si="52"/>
        <v>1241.4043303153567</v>
      </c>
      <c r="AI84" s="37">
        <f t="shared" si="53"/>
        <v>703614.2487896195</v>
      </c>
      <c r="AJ84" s="36">
        <f t="shared" si="54"/>
        <v>10.028202121038607</v>
      </c>
      <c r="AK84" s="35">
        <f t="shared" si="55"/>
        <v>6.4592432475005666</v>
      </c>
      <c r="AN84">
        <f t="shared" si="56"/>
        <v>77</v>
      </c>
      <c r="AO84" s="38">
        <f t="shared" si="57"/>
        <v>9.245041915323123</v>
      </c>
      <c r="AP84" s="38">
        <f t="shared" si="58"/>
        <v>8.463978209199471</v>
      </c>
      <c r="AQ84" s="38">
        <f t="shared" si="59"/>
        <v>10.028202121038607</v>
      </c>
      <c r="AR84" s="35">
        <f t="shared" si="60"/>
        <v>6.037175745484436</v>
      </c>
      <c r="AS84" s="35">
        <f t="shared" si="61"/>
        <v>5.70017568083907</v>
      </c>
      <c r="AT84" s="35">
        <f t="shared" si="62"/>
        <v>6.4592432475005666</v>
      </c>
    </row>
    <row r="85" spans="1:46" ht="12.75">
      <c r="A85" s="22">
        <v>78</v>
      </c>
      <c r="B85" s="23">
        <v>9.3</v>
      </c>
      <c r="C85" s="19">
        <v>8.2</v>
      </c>
      <c r="D85" s="19">
        <v>10.1</v>
      </c>
      <c r="E85" s="19">
        <v>7.9</v>
      </c>
      <c r="F85" s="19">
        <v>9.8</v>
      </c>
      <c r="G85" s="19"/>
      <c r="H85" s="20">
        <v>50.3</v>
      </c>
      <c r="I85" s="19">
        <v>63.3</v>
      </c>
      <c r="J85" s="21">
        <v>40.7</v>
      </c>
      <c r="K85" s="21">
        <v>69.6</v>
      </c>
      <c r="L85" s="21">
        <v>45.4</v>
      </c>
      <c r="M85">
        <f t="shared" si="41"/>
        <v>78</v>
      </c>
      <c r="N85" s="32">
        <f t="shared" si="63"/>
        <v>51756.00243347577</v>
      </c>
      <c r="O85" s="32">
        <f t="shared" si="40"/>
        <v>127.9109712530668</v>
      </c>
      <c r="P85" s="32">
        <f t="shared" si="68"/>
        <v>805.440423093762</v>
      </c>
      <c r="Q85" s="37">
        <f t="shared" si="66"/>
        <v>476580.4050229663</v>
      </c>
      <c r="R85" s="36">
        <f t="shared" si="43"/>
        <v>8.708215136699087</v>
      </c>
      <c r="S85" s="35">
        <f t="shared" si="44"/>
        <v>5.796883021083703</v>
      </c>
      <c r="V85">
        <f t="shared" si="45"/>
        <v>78</v>
      </c>
      <c r="W85" s="32">
        <f t="shared" si="64"/>
        <v>47117.11340468997</v>
      </c>
      <c r="X85" s="32">
        <f t="shared" si="46"/>
        <v>116.44631453098197</v>
      </c>
      <c r="Y85" s="37">
        <f t="shared" si="47"/>
        <v>694.3248714121858</v>
      </c>
      <c r="Z85" s="37">
        <f t="shared" si="67"/>
        <v>398385.884313973</v>
      </c>
      <c r="AA85" s="36">
        <f t="shared" si="48"/>
        <v>7.955226891601519</v>
      </c>
      <c r="AB85" s="35">
        <f t="shared" si="49"/>
        <v>5.462617831305019</v>
      </c>
      <c r="AE85">
        <f t="shared" si="50"/>
        <v>78</v>
      </c>
      <c r="AF85" s="32">
        <f t="shared" si="65"/>
        <v>64358.61639000908</v>
      </c>
      <c r="AG85" s="32">
        <f t="shared" si="51"/>
        <v>159.0573603811611</v>
      </c>
      <c r="AH85" s="37">
        <f t="shared" si="52"/>
        <v>1063.0222439065778</v>
      </c>
      <c r="AI85" s="37">
        <f t="shared" si="53"/>
        <v>636782.8714375852</v>
      </c>
      <c r="AJ85" s="36">
        <f t="shared" si="54"/>
        <v>9.39429088373687</v>
      </c>
      <c r="AK85" s="35">
        <f t="shared" si="55"/>
        <v>6.183263455140823</v>
      </c>
      <c r="AN85">
        <f t="shared" si="56"/>
        <v>78</v>
      </c>
      <c r="AO85" s="38">
        <f t="shared" si="57"/>
        <v>8.708215136699087</v>
      </c>
      <c r="AP85" s="38">
        <f t="shared" si="58"/>
        <v>7.955226891601519</v>
      </c>
      <c r="AQ85" s="38">
        <f t="shared" si="59"/>
        <v>9.39429088373687</v>
      </c>
      <c r="AR85" s="35">
        <f t="shared" si="60"/>
        <v>5.796883021083703</v>
      </c>
      <c r="AS85" s="35">
        <f t="shared" si="61"/>
        <v>5.462617831305019</v>
      </c>
      <c r="AT85" s="35">
        <f t="shared" si="62"/>
        <v>6.183263455140823</v>
      </c>
    </row>
    <row r="86" spans="1:46" ht="12.75">
      <c r="A86" s="22">
        <v>79</v>
      </c>
      <c r="B86" s="23">
        <v>8.8</v>
      </c>
      <c r="C86" s="19">
        <v>7.7</v>
      </c>
      <c r="D86" s="19">
        <v>9.5</v>
      </c>
      <c r="E86" s="19">
        <v>7.5</v>
      </c>
      <c r="F86" s="19">
        <v>9.2</v>
      </c>
      <c r="G86" s="19"/>
      <c r="H86" s="20">
        <v>54.9</v>
      </c>
      <c r="I86" s="19">
        <v>69.1</v>
      </c>
      <c r="J86" s="21">
        <v>44.9</v>
      </c>
      <c r="K86" s="21">
        <v>75.3</v>
      </c>
      <c r="L86" s="21">
        <v>49.9</v>
      </c>
      <c r="M86">
        <f t="shared" si="41"/>
        <v>79</v>
      </c>
      <c r="N86" s="32">
        <f t="shared" si="63"/>
        <v>48914.597899877954</v>
      </c>
      <c r="O86" s="32">
        <f t="shared" si="40"/>
        <v>111.9339434548828</v>
      </c>
      <c r="P86" s="32">
        <f t="shared" si="68"/>
        <v>677.5294518406952</v>
      </c>
      <c r="Q86" s="37">
        <f t="shared" si="66"/>
        <v>424824.4025894906</v>
      </c>
      <c r="R86" s="36">
        <f t="shared" si="43"/>
        <v>8.18502289355527</v>
      </c>
      <c r="S86" s="35">
        <f t="shared" si="44"/>
        <v>5.55294007276521</v>
      </c>
      <c r="V86">
        <f t="shared" si="45"/>
        <v>79</v>
      </c>
      <c r="W86" s="32">
        <f t="shared" si="64"/>
        <v>44134.60012617309</v>
      </c>
      <c r="X86" s="32">
        <f t="shared" si="46"/>
        <v>100.99561372330626</v>
      </c>
      <c r="Y86" s="37">
        <f t="shared" si="47"/>
        <v>577.8785568812038</v>
      </c>
      <c r="Z86" s="37">
        <f t="shared" si="67"/>
        <v>351268.7709092831</v>
      </c>
      <c r="AA86" s="36">
        <f t="shared" si="48"/>
        <v>7.459033726488224</v>
      </c>
      <c r="AB86" s="35">
        <f t="shared" si="49"/>
        <v>5.221818359997249</v>
      </c>
      <c r="AE86">
        <f t="shared" si="50"/>
        <v>79</v>
      </c>
      <c r="AF86" s="32">
        <f t="shared" si="65"/>
        <v>61739.220702935716</v>
      </c>
      <c r="AG86" s="32">
        <f t="shared" si="51"/>
        <v>141.28122760522945</v>
      </c>
      <c r="AH86" s="37">
        <f t="shared" si="52"/>
        <v>903.9648835254167</v>
      </c>
      <c r="AI86" s="37">
        <f t="shared" si="53"/>
        <v>572424.2550475762</v>
      </c>
      <c r="AJ86" s="36">
        <f t="shared" si="54"/>
        <v>8.771646913100042</v>
      </c>
      <c r="AK86" s="35">
        <f t="shared" si="55"/>
        <v>5.898336840979975</v>
      </c>
      <c r="AN86">
        <f t="shared" si="56"/>
        <v>79</v>
      </c>
      <c r="AO86" s="38">
        <f t="shared" si="57"/>
        <v>8.18502289355527</v>
      </c>
      <c r="AP86" s="38">
        <f t="shared" si="58"/>
        <v>7.459033726488224</v>
      </c>
      <c r="AQ86" s="38">
        <f t="shared" si="59"/>
        <v>8.771646913100042</v>
      </c>
      <c r="AR86" s="35">
        <f t="shared" si="60"/>
        <v>5.55294007276521</v>
      </c>
      <c r="AS86" s="35">
        <f t="shared" si="61"/>
        <v>5.221818359997249</v>
      </c>
      <c r="AT86" s="35">
        <f t="shared" si="62"/>
        <v>5.898336840979975</v>
      </c>
    </row>
    <row r="87" spans="1:46" ht="12.75">
      <c r="A87" s="22">
        <v>80</v>
      </c>
      <c r="B87" s="23">
        <v>8.3</v>
      </c>
      <c r="C87" s="19">
        <v>7.2</v>
      </c>
      <c r="D87" s="19">
        <v>8.9</v>
      </c>
      <c r="E87" s="19">
        <v>7</v>
      </c>
      <c r="F87" s="19">
        <v>8.7</v>
      </c>
      <c r="G87" s="19"/>
      <c r="H87" s="20">
        <v>60.2</v>
      </c>
      <c r="I87" s="19">
        <v>75.6</v>
      </c>
      <c r="J87" s="21">
        <v>49.5</v>
      </c>
      <c r="K87" s="21">
        <v>82</v>
      </c>
      <c r="L87" s="21">
        <v>55.2</v>
      </c>
      <c r="M87">
        <f t="shared" si="41"/>
        <v>80</v>
      </c>
      <c r="N87" s="32">
        <f t="shared" si="63"/>
        <v>45969.9391063053</v>
      </c>
      <c r="O87" s="32">
        <f aca="true" t="shared" si="69" ref="O87:O112">1/(1+$O$4)^A87*N87</f>
        <v>97.40325931379525</v>
      </c>
      <c r="P87" s="32">
        <f t="shared" si="68"/>
        <v>565.5955083858124</v>
      </c>
      <c r="Q87" s="37">
        <f>+N87+Q88</f>
        <v>375909.80468961265</v>
      </c>
      <c r="R87" s="36">
        <f t="shared" si="43"/>
        <v>7.677296119977943</v>
      </c>
      <c r="S87" s="35">
        <f t="shared" si="44"/>
        <v>5.306741092345634</v>
      </c>
      <c r="V87">
        <f t="shared" si="45"/>
        <v>80</v>
      </c>
      <c r="W87" s="32">
        <f t="shared" si="64"/>
        <v>41084.899257454534</v>
      </c>
      <c r="X87" s="32">
        <f t="shared" si="46"/>
        <v>87.05260816206096</v>
      </c>
      <c r="Y87" s="37">
        <f t="shared" si="47"/>
        <v>476.8829431578976</v>
      </c>
      <c r="Z87" s="37">
        <f t="shared" si="67"/>
        <v>307134.17078310996</v>
      </c>
      <c r="AA87" s="36">
        <f t="shared" si="48"/>
        <v>6.975597514758001</v>
      </c>
      <c r="AB87" s="35">
        <f t="shared" si="49"/>
        <v>4.978100578791521</v>
      </c>
      <c r="AE87">
        <f t="shared" si="50"/>
        <v>80</v>
      </c>
      <c r="AF87" s="32">
        <f t="shared" si="65"/>
        <v>58967.12969337391</v>
      </c>
      <c r="AG87" s="32">
        <f t="shared" si="51"/>
        <v>124.94231526458768</v>
      </c>
      <c r="AH87" s="37">
        <f t="shared" si="52"/>
        <v>762.6836559201872</v>
      </c>
      <c r="AI87" s="37">
        <f t="shared" si="53"/>
        <v>510685.03434464044</v>
      </c>
      <c r="AJ87" s="36">
        <f t="shared" si="54"/>
        <v>8.160503521202012</v>
      </c>
      <c r="AK87" s="35">
        <f t="shared" si="55"/>
        <v>5.604286240454791</v>
      </c>
      <c r="AN87">
        <f t="shared" si="56"/>
        <v>80</v>
      </c>
      <c r="AO87" s="38">
        <f t="shared" si="57"/>
        <v>7.677296119977943</v>
      </c>
      <c r="AP87" s="38">
        <f t="shared" si="58"/>
        <v>6.975597514758001</v>
      </c>
      <c r="AQ87" s="38">
        <f t="shared" si="59"/>
        <v>8.160503521202012</v>
      </c>
      <c r="AR87" s="35">
        <f t="shared" si="60"/>
        <v>5.306741092345634</v>
      </c>
      <c r="AS87" s="35">
        <f t="shared" si="61"/>
        <v>4.978100578791521</v>
      </c>
      <c r="AT87" s="35">
        <f t="shared" si="62"/>
        <v>5.604286240454791</v>
      </c>
    </row>
    <row r="88" spans="1:46" ht="12.75">
      <c r="A88" s="22">
        <v>81</v>
      </c>
      <c r="B88" s="23">
        <v>7.8</v>
      </c>
      <c r="C88" s="19">
        <v>6.8</v>
      </c>
      <c r="D88" s="19">
        <v>8.4</v>
      </c>
      <c r="E88" s="19">
        <v>6.6</v>
      </c>
      <c r="F88" s="19">
        <v>8.1</v>
      </c>
      <c r="G88" s="19"/>
      <c r="H88" s="20">
        <v>66.1</v>
      </c>
      <c r="I88" s="19">
        <v>83</v>
      </c>
      <c r="J88" s="21">
        <v>54.9</v>
      </c>
      <c r="K88" s="21">
        <v>89.7</v>
      </c>
      <c r="L88" s="21">
        <v>61.3</v>
      </c>
      <c r="M88">
        <f t="shared" si="41"/>
        <v>81</v>
      </c>
      <c r="N88" s="32">
        <f t="shared" si="63"/>
        <v>42931.32613137851</v>
      </c>
      <c r="O88" s="32">
        <f t="shared" si="69"/>
        <v>84.22676284551238</v>
      </c>
      <c r="P88" s="32">
        <f t="shared" si="68"/>
        <v>468.1922490720172</v>
      </c>
      <c r="Q88" s="37">
        <f aca="true" t="shared" si="70" ref="Q88:Q104">+N88+Q89</f>
        <v>329939.86558330734</v>
      </c>
      <c r="R88" s="36">
        <f t="shared" si="43"/>
        <v>7.185294057155953</v>
      </c>
      <c r="S88" s="35">
        <f t="shared" si="44"/>
        <v>5.058711189349272</v>
      </c>
      <c r="V88">
        <f t="shared" si="45"/>
        <v>81</v>
      </c>
      <c r="W88" s="32">
        <f t="shared" si="64"/>
        <v>37978.88087359097</v>
      </c>
      <c r="X88" s="32">
        <f t="shared" si="46"/>
        <v>74.51058424537884</v>
      </c>
      <c r="Y88" s="37">
        <f t="shared" si="47"/>
        <v>389.83033499583667</v>
      </c>
      <c r="Z88" s="37">
        <f t="shared" si="67"/>
        <v>266049.2715256554</v>
      </c>
      <c r="AA88" s="36">
        <f t="shared" si="48"/>
        <v>6.505189868842494</v>
      </c>
      <c r="AB88" s="35">
        <f t="shared" si="49"/>
        <v>4.731878651119476</v>
      </c>
      <c r="AE88">
        <f t="shared" si="50"/>
        <v>81</v>
      </c>
      <c r="AF88" s="32">
        <f t="shared" si="65"/>
        <v>56048.2567735519</v>
      </c>
      <c r="AG88" s="32">
        <f t="shared" si="51"/>
        <v>109.96080616573202</v>
      </c>
      <c r="AH88" s="37">
        <f t="shared" si="52"/>
        <v>637.7413406555995</v>
      </c>
      <c r="AI88" s="37">
        <f t="shared" si="53"/>
        <v>451717.9046512665</v>
      </c>
      <c r="AJ88" s="36">
        <f t="shared" si="54"/>
        <v>7.559446103316161</v>
      </c>
      <c r="AK88" s="35">
        <f t="shared" si="55"/>
        <v>5.2997150338676215</v>
      </c>
      <c r="AN88">
        <f t="shared" si="56"/>
        <v>81</v>
      </c>
      <c r="AO88" s="38">
        <f t="shared" si="57"/>
        <v>7.185294057155953</v>
      </c>
      <c r="AP88" s="38">
        <f t="shared" si="58"/>
        <v>6.505189868842494</v>
      </c>
      <c r="AQ88" s="38">
        <f t="shared" si="59"/>
        <v>7.559446103316161</v>
      </c>
      <c r="AR88" s="35">
        <f t="shared" si="60"/>
        <v>5.058711189349272</v>
      </c>
      <c r="AS88" s="35">
        <f t="shared" si="61"/>
        <v>4.731878651119476</v>
      </c>
      <c r="AT88" s="35">
        <f t="shared" si="62"/>
        <v>5.2997150338676215</v>
      </c>
    </row>
    <row r="89" spans="1:46" ht="12.75">
      <c r="A89" s="22">
        <v>82</v>
      </c>
      <c r="B89" s="23">
        <v>7.3</v>
      </c>
      <c r="C89" s="19">
        <v>6.4</v>
      </c>
      <c r="D89" s="19">
        <v>7.8</v>
      </c>
      <c r="E89" s="19">
        <v>6.2</v>
      </c>
      <c r="F89" s="19">
        <v>7.6</v>
      </c>
      <c r="G89" s="19"/>
      <c r="H89" s="20">
        <v>72.8</v>
      </c>
      <c r="I89" s="19">
        <v>91.4</v>
      </c>
      <c r="J89" s="21">
        <v>61.1</v>
      </c>
      <c r="K89" s="21">
        <v>98.1</v>
      </c>
      <c r="L89" s="21">
        <v>68.4</v>
      </c>
      <c r="M89">
        <f t="shared" si="41"/>
        <v>82</v>
      </c>
      <c r="N89" s="32">
        <f>+N88*(1-H89/1000)</f>
        <v>39805.92558901416</v>
      </c>
      <c r="O89" s="32">
        <f t="shared" si="69"/>
        <v>72.31023565773987</v>
      </c>
      <c r="P89" s="32">
        <f t="shared" si="68"/>
        <v>383.9654862265048</v>
      </c>
      <c r="Q89" s="37">
        <f t="shared" si="70"/>
        <v>287008.5394519288</v>
      </c>
      <c r="R89" s="36">
        <f t="shared" si="43"/>
        <v>6.7101963515486975</v>
      </c>
      <c r="S89" s="35">
        <f t="shared" si="44"/>
        <v>4.809974206748507</v>
      </c>
      <c r="V89">
        <f t="shared" si="45"/>
        <v>82</v>
      </c>
      <c r="W89" s="32">
        <f t="shared" si="64"/>
        <v>34826.63376108292</v>
      </c>
      <c r="X89" s="32">
        <f t="shared" si="46"/>
        <v>63.26500532686332</v>
      </c>
      <c r="Y89" s="37">
        <f t="shared" si="47"/>
        <v>315.31975075045784</v>
      </c>
      <c r="Z89" s="37">
        <f t="shared" si="67"/>
        <v>228070.39065206444</v>
      </c>
      <c r="AA89" s="36">
        <f t="shared" si="48"/>
        <v>6.0487348624236565</v>
      </c>
      <c r="AB89" s="35">
        <f t="shared" si="49"/>
        <v>4.48411007983537</v>
      </c>
      <c r="AE89">
        <f t="shared" si="50"/>
        <v>82</v>
      </c>
      <c r="AF89" s="32">
        <f t="shared" si="65"/>
        <v>52971.2074766839</v>
      </c>
      <c r="AG89" s="32">
        <f t="shared" si="51"/>
        <v>96.22588695114196</v>
      </c>
      <c r="AH89" s="37">
        <f t="shared" si="52"/>
        <v>527.7805344898675</v>
      </c>
      <c r="AI89" s="37">
        <f t="shared" si="53"/>
        <v>395669.6478777146</v>
      </c>
      <c r="AJ89" s="36">
        <f t="shared" si="54"/>
        <v>6.9695229111376165</v>
      </c>
      <c r="AK89" s="35">
        <f t="shared" si="55"/>
        <v>4.984808207149543</v>
      </c>
      <c r="AN89">
        <f t="shared" si="56"/>
        <v>82</v>
      </c>
      <c r="AO89" s="38">
        <f t="shared" si="57"/>
        <v>6.7101963515486975</v>
      </c>
      <c r="AP89" s="38">
        <f t="shared" si="58"/>
        <v>6.0487348624236565</v>
      </c>
      <c r="AQ89" s="38">
        <f t="shared" si="59"/>
        <v>6.9695229111376165</v>
      </c>
      <c r="AR89" s="35">
        <f t="shared" si="60"/>
        <v>4.809974206748507</v>
      </c>
      <c r="AS89" s="35">
        <f t="shared" si="61"/>
        <v>4.48411007983537</v>
      </c>
      <c r="AT89" s="35">
        <f t="shared" si="62"/>
        <v>4.984808207149543</v>
      </c>
    </row>
    <row r="90" spans="1:46" ht="12.75">
      <c r="A90" s="22">
        <v>83</v>
      </c>
      <c r="B90" s="23">
        <v>6.9</v>
      </c>
      <c r="C90" s="19">
        <v>6</v>
      </c>
      <c r="D90" s="19">
        <v>7.3</v>
      </c>
      <c r="E90" s="19">
        <v>5.9</v>
      </c>
      <c r="F90" s="19">
        <v>7.2</v>
      </c>
      <c r="G90" s="19"/>
      <c r="H90" s="20">
        <v>80.6</v>
      </c>
      <c r="I90" s="19">
        <v>101.3</v>
      </c>
      <c r="J90" s="21">
        <v>68.2</v>
      </c>
      <c r="K90" s="21">
        <v>107.1</v>
      </c>
      <c r="L90" s="21">
        <v>76.5</v>
      </c>
      <c r="M90">
        <f t="shared" si="41"/>
        <v>83</v>
      </c>
      <c r="N90" s="32">
        <f>+N89*(1-H90/1000)</f>
        <v>36597.567986539616</v>
      </c>
      <c r="O90" s="32">
        <f t="shared" si="69"/>
        <v>61.55743579974632</v>
      </c>
      <c r="P90" s="32">
        <f t="shared" si="68"/>
        <v>311.655250568765</v>
      </c>
      <c r="Q90" s="37">
        <f t="shared" si="70"/>
        <v>247202.61386291464</v>
      </c>
      <c r="R90" s="36">
        <f t="shared" si="43"/>
        <v>6.2546186116474844</v>
      </c>
      <c r="S90" s="35">
        <f t="shared" si="44"/>
        <v>4.562836788436359</v>
      </c>
      <c r="V90">
        <f t="shared" si="45"/>
        <v>83</v>
      </c>
      <c r="W90" s="32">
        <f t="shared" si="64"/>
        <v>31643.47943531994</v>
      </c>
      <c r="X90" s="32">
        <f t="shared" si="46"/>
        <v>53.224614666655555</v>
      </c>
      <c r="Y90" s="37">
        <f t="shared" si="47"/>
        <v>252.0547454235945</v>
      </c>
      <c r="Z90" s="37">
        <f t="shared" si="67"/>
        <v>193243.75689098152</v>
      </c>
      <c r="AA90" s="36">
        <f t="shared" si="48"/>
        <v>5.606906077948115</v>
      </c>
      <c r="AB90" s="35">
        <f t="shared" si="49"/>
        <v>4.235680042067137</v>
      </c>
      <c r="AE90">
        <f t="shared" si="50"/>
        <v>83</v>
      </c>
      <c r="AF90" s="32">
        <f t="shared" si="65"/>
        <v>49734.66669985851</v>
      </c>
      <c r="AG90" s="32">
        <f t="shared" si="51"/>
        <v>83.65415301706219</v>
      </c>
      <c r="AH90" s="37">
        <f t="shared" si="52"/>
        <v>431.55464753872553</v>
      </c>
      <c r="AI90" s="37">
        <f t="shared" si="53"/>
        <v>342698.4404010307</v>
      </c>
      <c r="AJ90" s="36">
        <f t="shared" si="54"/>
        <v>6.390534573583573</v>
      </c>
      <c r="AK90" s="35">
        <f t="shared" si="55"/>
        <v>4.658795253724047</v>
      </c>
      <c r="AN90">
        <f t="shared" si="56"/>
        <v>83</v>
      </c>
      <c r="AO90" s="38">
        <f t="shared" si="57"/>
        <v>6.2546186116474844</v>
      </c>
      <c r="AP90" s="38">
        <f t="shared" si="58"/>
        <v>5.606906077948115</v>
      </c>
      <c r="AQ90" s="38">
        <f t="shared" si="59"/>
        <v>6.390534573583573</v>
      </c>
      <c r="AR90" s="35">
        <f t="shared" si="60"/>
        <v>4.562836788436359</v>
      </c>
      <c r="AS90" s="35">
        <f t="shared" si="61"/>
        <v>4.235680042067137</v>
      </c>
      <c r="AT90" s="35">
        <f t="shared" si="62"/>
        <v>4.658795253724047</v>
      </c>
    </row>
    <row r="91" spans="1:46" ht="12.75">
      <c r="A91" s="22">
        <v>84</v>
      </c>
      <c r="B91" s="23">
        <v>6.4</v>
      </c>
      <c r="C91" s="19">
        <v>5.6</v>
      </c>
      <c r="D91" s="19">
        <v>6.8</v>
      </c>
      <c r="E91" s="19">
        <v>5.5</v>
      </c>
      <c r="F91" s="19">
        <v>6.7</v>
      </c>
      <c r="G91" s="19"/>
      <c r="H91" s="20">
        <v>89.7</v>
      </c>
      <c r="I91" s="19">
        <v>112.9</v>
      </c>
      <c r="J91" s="21">
        <v>76.8</v>
      </c>
      <c r="K91" s="21">
        <v>116</v>
      </c>
      <c r="L91" s="21">
        <v>85.6</v>
      </c>
      <c r="M91">
        <f t="shared" si="41"/>
        <v>84</v>
      </c>
      <c r="N91" s="32">
        <f>+N90*(1-H91/1000)</f>
        <v>33314.76613814701</v>
      </c>
      <c r="O91" s="32">
        <f t="shared" si="69"/>
        <v>51.88493871158248</v>
      </c>
      <c r="P91" s="32">
        <f t="shared" si="68"/>
        <v>250.09781476901867</v>
      </c>
      <c r="Q91" s="37">
        <f t="shared" si="70"/>
        <v>210605.04587637502</v>
      </c>
      <c r="R91" s="36">
        <f t="shared" si="43"/>
        <v>5.82167264819014</v>
      </c>
      <c r="S91" s="35">
        <f t="shared" si="44"/>
        <v>4.32023918654429</v>
      </c>
      <c r="V91">
        <f t="shared" si="45"/>
        <v>84</v>
      </c>
      <c r="W91" s="32">
        <f t="shared" si="64"/>
        <v>28437.99496852203</v>
      </c>
      <c r="X91" s="32">
        <f t="shared" si="46"/>
        <v>44.28977888974384</v>
      </c>
      <c r="Y91" s="37">
        <f t="shared" si="47"/>
        <v>198.83013075693896</v>
      </c>
      <c r="Z91" s="37">
        <f>+W91+Z92</f>
        <v>161600.2774556616</v>
      </c>
      <c r="AA91" s="36">
        <f t="shared" si="48"/>
        <v>5.182548211803844</v>
      </c>
      <c r="AB91" s="35">
        <f t="shared" si="49"/>
        <v>3.989300595785587</v>
      </c>
      <c r="AE91">
        <f t="shared" si="50"/>
        <v>84</v>
      </c>
      <c r="AF91" s="32">
        <f t="shared" si="65"/>
        <v>46342.76243092816</v>
      </c>
      <c r="AG91" s="32">
        <f t="shared" si="51"/>
        <v>72.1749442419431</v>
      </c>
      <c r="AH91" s="37">
        <f t="shared" si="52"/>
        <v>347.90049452166335</v>
      </c>
      <c r="AI91" s="37">
        <f t="shared" si="53"/>
        <v>292963.7737011722</v>
      </c>
      <c r="AJ91" s="36">
        <f t="shared" si="54"/>
        <v>5.821672648190141</v>
      </c>
      <c r="AK91" s="35">
        <f t="shared" si="55"/>
        <v>4.320239186544291</v>
      </c>
      <c r="AN91">
        <f t="shared" si="56"/>
        <v>84</v>
      </c>
      <c r="AO91" s="38">
        <f t="shared" si="57"/>
        <v>5.82167264819014</v>
      </c>
      <c r="AP91" s="38">
        <f t="shared" si="58"/>
        <v>5.182548211803844</v>
      </c>
      <c r="AQ91" s="38">
        <f t="shared" si="59"/>
        <v>5.821672648190141</v>
      </c>
      <c r="AR91" s="35">
        <f t="shared" si="60"/>
        <v>4.32023918654429</v>
      </c>
      <c r="AS91" s="35">
        <f t="shared" si="61"/>
        <v>3.989300595785587</v>
      </c>
      <c r="AT91" s="35">
        <f t="shared" si="62"/>
        <v>4.320239186544291</v>
      </c>
    </row>
    <row r="92" spans="1:46" s="4" customFormat="1" ht="13.5" thickBot="1">
      <c r="A92" s="25">
        <v>85</v>
      </c>
      <c r="B92" s="26">
        <v>6</v>
      </c>
      <c r="C92" s="27">
        <v>5.2</v>
      </c>
      <c r="D92" s="27">
        <v>6.3</v>
      </c>
      <c r="E92" s="27">
        <v>5.2</v>
      </c>
      <c r="F92" s="27">
        <v>6.3</v>
      </c>
      <c r="G92" s="27"/>
      <c r="H92" s="28"/>
      <c r="I92" s="27"/>
      <c r="J92" s="29"/>
      <c r="K92" s="29"/>
      <c r="L92" s="29"/>
      <c r="M92">
        <f t="shared" si="41"/>
        <v>85</v>
      </c>
      <c r="N92" s="34">
        <f>0.91*N91*0.98^(A92-85)</f>
        <v>30316.43718571378</v>
      </c>
      <c r="O92" s="32">
        <f t="shared" si="69"/>
        <v>43.71786502550005</v>
      </c>
      <c r="P92" s="32">
        <f t="shared" si="68"/>
        <v>198.2128760574362</v>
      </c>
      <c r="Q92" s="37">
        <f t="shared" si="70"/>
        <v>177290.279738228</v>
      </c>
      <c r="R92" s="36">
        <f t="shared" si="43"/>
        <v>5.347991921088066</v>
      </c>
      <c r="S92" s="35">
        <f t="shared" si="44"/>
        <v>4.0339102433712455</v>
      </c>
      <c r="V92">
        <f t="shared" si="45"/>
        <v>85</v>
      </c>
      <c r="W92" s="34">
        <f>0.91*W91*0.97^(A92-85)</f>
        <v>25878.57542135505</v>
      </c>
      <c r="X92" s="32">
        <f t="shared" si="46"/>
        <v>37.318239620061945</v>
      </c>
      <c r="Y92" s="37">
        <f t="shared" si="47"/>
        <v>154.5403518671951</v>
      </c>
      <c r="Z92" s="37">
        <f t="shared" si="67"/>
        <v>133162.28248713957</v>
      </c>
      <c r="AA92" s="36">
        <f t="shared" si="48"/>
        <v>4.645657375608621</v>
      </c>
      <c r="AB92" s="35">
        <f t="shared" si="49"/>
        <v>3.6411479598334435</v>
      </c>
      <c r="AE92">
        <f t="shared" si="50"/>
        <v>85</v>
      </c>
      <c r="AF92" s="34">
        <f>0.91*AF91*0.98^(A92-85)</f>
        <v>42171.91381214463</v>
      </c>
      <c r="AG92" s="32">
        <f t="shared" si="51"/>
        <v>60.81407338904466</v>
      </c>
      <c r="AH92" s="37">
        <f t="shared" si="52"/>
        <v>275.72555027972027</v>
      </c>
      <c r="AI92" s="37">
        <f t="shared" si="53"/>
        <v>246621.01127024402</v>
      </c>
      <c r="AJ92" s="36">
        <f t="shared" si="54"/>
        <v>5.347991921088066</v>
      </c>
      <c r="AK92" s="35">
        <f t="shared" si="55"/>
        <v>4.0339102433712455</v>
      </c>
      <c r="AN92">
        <f t="shared" si="56"/>
        <v>85</v>
      </c>
      <c r="AO92" s="38">
        <f t="shared" si="57"/>
        <v>5.347991921088066</v>
      </c>
      <c r="AP92" s="38">
        <f t="shared" si="58"/>
        <v>4.645657375608621</v>
      </c>
      <c r="AQ92" s="38">
        <f t="shared" si="59"/>
        <v>5.347991921088066</v>
      </c>
      <c r="AR92" s="35">
        <f t="shared" si="60"/>
        <v>4.0339102433712455</v>
      </c>
      <c r="AS92" s="35">
        <f t="shared" si="61"/>
        <v>3.6411479598334435</v>
      </c>
      <c r="AT92" s="35">
        <f t="shared" si="62"/>
        <v>4.0339102433712455</v>
      </c>
    </row>
    <row r="93" spans="1:46" ht="13.5" thickBot="1">
      <c r="A93" s="1">
        <f>1+A92</f>
        <v>86</v>
      </c>
      <c r="B93">
        <f aca="true" t="shared" si="71" ref="B93:B113">+LN(A92)</f>
        <v>4.442651256490317</v>
      </c>
      <c r="D93">
        <f aca="true" t="shared" si="72" ref="D93:D113">+B93*N$144+N$145</f>
        <v>10.400173212932</v>
      </c>
      <c r="M93">
        <f t="shared" si="41"/>
        <v>86</v>
      </c>
      <c r="N93" s="34">
        <f aca="true" t="shared" si="73" ref="N93:N112">0.91*N92*0.98^(A93-85)</f>
        <v>27036.19868221955</v>
      </c>
      <c r="O93" s="32">
        <f t="shared" si="69"/>
        <v>36.09962224976014</v>
      </c>
      <c r="P93" s="32">
        <f t="shared" si="68"/>
        <v>154.49501103193614</v>
      </c>
      <c r="Q93" s="37">
        <f t="shared" si="70"/>
        <v>146973.84255251422</v>
      </c>
      <c r="R93" s="36">
        <f t="shared" si="43"/>
        <v>4.93618739749727</v>
      </c>
      <c r="S93" s="35">
        <f t="shared" si="44"/>
        <v>3.779684977395094</v>
      </c>
      <c r="V93">
        <f t="shared" si="45"/>
        <v>86</v>
      </c>
      <c r="W93" s="34">
        <f>0.91*W92*0.97^(A93-85)</f>
        <v>22843.018524430103</v>
      </c>
      <c r="X93" s="32">
        <f t="shared" si="46"/>
        <v>30.50075010428581</v>
      </c>
      <c r="Y93" s="37">
        <f t="shared" si="47"/>
        <v>117.22211224713315</v>
      </c>
      <c r="Z93" s="37">
        <f>+W93+Z94</f>
        <v>107283.70706578452</v>
      </c>
      <c r="AA93" s="36">
        <f t="shared" si="48"/>
        <v>4.196564377034802</v>
      </c>
      <c r="AB93" s="35">
        <f t="shared" si="49"/>
        <v>3.34325342315636</v>
      </c>
      <c r="AE93">
        <f t="shared" si="50"/>
        <v>86</v>
      </c>
      <c r="AF93" s="34">
        <f aca="true" t="shared" si="74" ref="AF93:AF112">0.91*AF92*0.98^(A93-85)</f>
        <v>37608.91273767059</v>
      </c>
      <c r="AG93" s="32">
        <f t="shared" si="51"/>
        <v>50.21665800773151</v>
      </c>
      <c r="AH93" s="37">
        <f t="shared" si="52"/>
        <v>214.9114768906756</v>
      </c>
      <c r="AI93" s="37">
        <f t="shared" si="53"/>
        <v>204449.0974580994</v>
      </c>
      <c r="AJ93" s="36">
        <f t="shared" si="54"/>
        <v>4.93618739749727</v>
      </c>
      <c r="AK93" s="35">
        <f t="shared" si="55"/>
        <v>3.779684977395094</v>
      </c>
      <c r="AN93">
        <f t="shared" si="56"/>
        <v>86</v>
      </c>
      <c r="AO93" s="38">
        <f t="shared" si="57"/>
        <v>4.93618739749727</v>
      </c>
      <c r="AP93" s="38">
        <f t="shared" si="58"/>
        <v>4.196564377034802</v>
      </c>
      <c r="AQ93" s="38">
        <f t="shared" si="59"/>
        <v>4.93618739749727</v>
      </c>
      <c r="AR93" s="35">
        <f t="shared" si="60"/>
        <v>3.779684977395094</v>
      </c>
      <c r="AS93" s="35">
        <f t="shared" si="61"/>
        <v>3.34325342315636</v>
      </c>
      <c r="AT93" s="35">
        <f t="shared" si="62"/>
        <v>3.779684977395094</v>
      </c>
    </row>
    <row r="94" spans="1:46" ht="13.5" thickBot="1">
      <c r="A94" s="1">
        <f aca="true" t="shared" si="75" ref="A94:A112">1+A93</f>
        <v>87</v>
      </c>
      <c r="B94">
        <f t="shared" si="71"/>
        <v>4.454347296253507</v>
      </c>
      <c r="D94">
        <f t="shared" si="72"/>
        <v>10.34094259620484</v>
      </c>
      <c r="M94">
        <f t="shared" si="41"/>
        <v>87</v>
      </c>
      <c r="N94" s="34">
        <f t="shared" si="73"/>
        <v>23628.66434510733</v>
      </c>
      <c r="O94" s="32">
        <f t="shared" si="69"/>
        <v>29.212750240638304</v>
      </c>
      <c r="P94" s="32">
        <f t="shared" si="68"/>
        <v>118.395388782176</v>
      </c>
      <c r="Q94" s="37">
        <f t="shared" si="70"/>
        <v>119937.64387029466</v>
      </c>
      <c r="R94" s="36">
        <f t="shared" si="43"/>
        <v>4.575938365307117</v>
      </c>
      <c r="S94" s="35">
        <f t="shared" si="44"/>
        <v>3.5528669093769323</v>
      </c>
      <c r="V94">
        <f t="shared" si="45"/>
        <v>87</v>
      </c>
      <c r="W94" s="34">
        <f aca="true" t="shared" si="76" ref="W94:W112">0.91*W93*0.97^(A94-85)</f>
        <v>19558.626477969017</v>
      </c>
      <c r="X94" s="32">
        <f t="shared" si="46"/>
        <v>24.18085347550138</v>
      </c>
      <c r="Y94" s="37">
        <f t="shared" si="47"/>
        <v>86.72136214284734</v>
      </c>
      <c r="Z94" s="37">
        <f aca="true" t="shared" si="77" ref="Z94:Z105">+W94+Z95</f>
        <v>84440.68854135441</v>
      </c>
      <c r="AA94" s="36">
        <f t="shared" si="48"/>
        <v>3.8173117824234253</v>
      </c>
      <c r="AB94" s="35">
        <f t="shared" si="49"/>
        <v>3.0863648167219715</v>
      </c>
      <c r="AE94">
        <f t="shared" si="50"/>
        <v>87</v>
      </c>
      <c r="AF94" s="34">
        <f t="shared" si="74"/>
        <v>32868.83581186554</v>
      </c>
      <c r="AG94" s="32">
        <f t="shared" si="51"/>
        <v>40.636621573212096</v>
      </c>
      <c r="AH94" s="37">
        <f t="shared" si="52"/>
        <v>164.69481888294408</v>
      </c>
      <c r="AI94" s="37">
        <f t="shared" si="53"/>
        <v>166840.1847204288</v>
      </c>
      <c r="AJ94" s="36">
        <f t="shared" si="54"/>
        <v>4.575938365307118</v>
      </c>
      <c r="AK94" s="35">
        <f t="shared" si="55"/>
        <v>3.5528669093769323</v>
      </c>
      <c r="AN94">
        <f t="shared" si="56"/>
        <v>87</v>
      </c>
      <c r="AO94" s="38">
        <f t="shared" si="57"/>
        <v>4.575938365307117</v>
      </c>
      <c r="AP94" s="38">
        <f t="shared" si="58"/>
        <v>3.8173117824234253</v>
      </c>
      <c r="AQ94" s="38">
        <f t="shared" si="59"/>
        <v>4.575938365307118</v>
      </c>
      <c r="AR94" s="35">
        <f t="shared" si="60"/>
        <v>3.5528669093769323</v>
      </c>
      <c r="AS94" s="35">
        <f t="shared" si="61"/>
        <v>3.0863648167219715</v>
      </c>
      <c r="AT94" s="35">
        <f t="shared" si="62"/>
        <v>3.5528669093769323</v>
      </c>
    </row>
    <row r="95" spans="1:46" ht="13.5" thickBot="1">
      <c r="A95" s="1">
        <f t="shared" si="75"/>
        <v>88</v>
      </c>
      <c r="B95">
        <f t="shared" si="71"/>
        <v>4.465908118654584</v>
      </c>
      <c r="D95">
        <f t="shared" si="72"/>
        <v>10.282396741834205</v>
      </c>
      <c r="M95">
        <f t="shared" si="41"/>
        <v>88</v>
      </c>
      <c r="N95" s="34">
        <f t="shared" si="73"/>
        <v>20237.589965593234</v>
      </c>
      <c r="O95" s="32">
        <f t="shared" si="69"/>
        <v>23.16692056507688</v>
      </c>
      <c r="P95" s="32">
        <f t="shared" si="68"/>
        <v>89.1826385415377</v>
      </c>
      <c r="Q95" s="37">
        <f t="shared" si="70"/>
        <v>96308.97952518733</v>
      </c>
      <c r="R95" s="36">
        <f t="shared" si="43"/>
        <v>4.258915448377313</v>
      </c>
      <c r="S95" s="35">
        <f t="shared" si="44"/>
        <v>3.3495681068625336</v>
      </c>
      <c r="V95">
        <f t="shared" si="45"/>
        <v>88</v>
      </c>
      <c r="W95" s="34">
        <f t="shared" si="76"/>
        <v>16244.073576209948</v>
      </c>
      <c r="X95" s="32">
        <f t="shared" si="46"/>
        <v>18.59535462637232</v>
      </c>
      <c r="Y95" s="37">
        <f t="shared" si="47"/>
        <v>62.54050866734597</v>
      </c>
      <c r="Z95" s="37">
        <f t="shared" si="77"/>
        <v>64882.0620633854</v>
      </c>
      <c r="AA95" s="36">
        <f t="shared" si="48"/>
        <v>3.494198977183137</v>
      </c>
      <c r="AB95" s="35">
        <f t="shared" si="49"/>
        <v>2.8632329107964263</v>
      </c>
      <c r="AE95">
        <f t="shared" si="50"/>
        <v>88</v>
      </c>
      <c r="AF95" s="34">
        <f t="shared" si="74"/>
        <v>28151.655637051626</v>
      </c>
      <c r="AG95" s="32">
        <f t="shared" si="51"/>
        <v>32.226523564702326</v>
      </c>
      <c r="AH95" s="37">
        <f t="shared" si="52"/>
        <v>124.05819730973198</v>
      </c>
      <c r="AI95" s="37">
        <f t="shared" si="53"/>
        <v>133971.34890856326</v>
      </c>
      <c r="AJ95" s="36">
        <f t="shared" si="54"/>
        <v>4.258915448377314</v>
      </c>
      <c r="AK95" s="35">
        <f t="shared" si="55"/>
        <v>3.3495681068625345</v>
      </c>
      <c r="AN95">
        <f t="shared" si="56"/>
        <v>88</v>
      </c>
      <c r="AO95" s="38">
        <f t="shared" si="57"/>
        <v>4.258915448377313</v>
      </c>
      <c r="AP95" s="38">
        <f t="shared" si="58"/>
        <v>3.494198977183137</v>
      </c>
      <c r="AQ95" s="38">
        <f t="shared" si="59"/>
        <v>4.258915448377314</v>
      </c>
      <c r="AR95" s="35">
        <f t="shared" si="60"/>
        <v>3.3495681068625336</v>
      </c>
      <c r="AS95" s="35">
        <f t="shared" si="61"/>
        <v>2.8632329107964263</v>
      </c>
      <c r="AT95" s="35">
        <f t="shared" si="62"/>
        <v>3.3495681068625345</v>
      </c>
    </row>
    <row r="96" spans="1:46" ht="13.5" thickBot="1">
      <c r="A96" s="1">
        <f t="shared" si="75"/>
        <v>89</v>
      </c>
      <c r="B96">
        <f t="shared" si="71"/>
        <v>4.477336814478207</v>
      </c>
      <c r="D96">
        <f t="shared" si="72"/>
        <v>10.224519997592047</v>
      </c>
      <c r="M96">
        <f t="shared" si="41"/>
        <v>89</v>
      </c>
      <c r="N96" s="34">
        <f t="shared" si="73"/>
        <v>16986.52284365281</v>
      </c>
      <c r="O96" s="32">
        <f t="shared" si="69"/>
        <v>18.004880744419687</v>
      </c>
      <c r="P96" s="32">
        <f t="shared" si="68"/>
        <v>66.01571797646082</v>
      </c>
      <c r="Q96" s="37">
        <f t="shared" si="70"/>
        <v>76071.3895595941</v>
      </c>
      <c r="R96" s="36">
        <f t="shared" si="43"/>
        <v>3.9783379305917785</v>
      </c>
      <c r="S96" s="35">
        <f t="shared" si="44"/>
        <v>3.166545694667892</v>
      </c>
      <c r="V96">
        <f t="shared" si="45"/>
        <v>89</v>
      </c>
      <c r="W96" s="34">
        <f t="shared" si="76"/>
        <v>13086.493003337984</v>
      </c>
      <c r="X96" s="32">
        <f t="shared" si="46"/>
        <v>13.871040474644591</v>
      </c>
      <c r="Y96" s="37">
        <f t="shared" si="47"/>
        <v>43.94515404097365</v>
      </c>
      <c r="Z96" s="37">
        <f t="shared" si="77"/>
        <v>48637.98848717545</v>
      </c>
      <c r="AA96" s="36">
        <f t="shared" si="48"/>
        <v>3.2166556750360322</v>
      </c>
      <c r="AB96" s="35">
        <f t="shared" si="49"/>
        <v>2.6681224001402555</v>
      </c>
      <c r="AE96">
        <f t="shared" si="50"/>
        <v>89</v>
      </c>
      <c r="AF96" s="34">
        <f t="shared" si="74"/>
        <v>23629.23363791985</v>
      </c>
      <c r="AG96" s="32">
        <f t="shared" si="51"/>
        <v>25.045828251527517</v>
      </c>
      <c r="AH96" s="37">
        <f t="shared" si="52"/>
        <v>91.83167374502966</v>
      </c>
      <c r="AI96" s="37">
        <f t="shared" si="53"/>
        <v>105819.69327151164</v>
      </c>
      <c r="AJ96" s="36">
        <f t="shared" si="54"/>
        <v>3.9783379305917794</v>
      </c>
      <c r="AK96" s="35">
        <f t="shared" si="55"/>
        <v>3.166545694667891</v>
      </c>
      <c r="AN96">
        <f t="shared" si="56"/>
        <v>89</v>
      </c>
      <c r="AO96" s="38">
        <f t="shared" si="57"/>
        <v>3.9783379305917785</v>
      </c>
      <c r="AP96" s="38">
        <f t="shared" si="58"/>
        <v>3.2166556750360322</v>
      </c>
      <c r="AQ96" s="38">
        <f t="shared" si="59"/>
        <v>3.9783379305917794</v>
      </c>
      <c r="AR96" s="35">
        <f t="shared" si="60"/>
        <v>3.166545694667892</v>
      </c>
      <c r="AS96" s="35">
        <f t="shared" si="61"/>
        <v>2.6681224001402555</v>
      </c>
      <c r="AT96" s="35">
        <f t="shared" si="62"/>
        <v>3.166545694667891</v>
      </c>
    </row>
    <row r="97" spans="1:46" ht="13.5" thickBot="1">
      <c r="A97" s="1">
        <f t="shared" si="75"/>
        <v>90</v>
      </c>
      <c r="B97">
        <f t="shared" si="71"/>
        <v>4.48863636973214</v>
      </c>
      <c r="D97">
        <f t="shared" si="72"/>
        <v>10.167297241857291</v>
      </c>
      <c r="M97">
        <f t="shared" si="41"/>
        <v>90</v>
      </c>
      <c r="N97" s="34">
        <f t="shared" si="73"/>
        <v>13972.568849963402</v>
      </c>
      <c r="O97" s="32">
        <f t="shared" si="69"/>
        <v>13.713182773513136</v>
      </c>
      <c r="P97" s="32">
        <f t="shared" si="68"/>
        <v>48.01083723204114</v>
      </c>
      <c r="Q97" s="37">
        <f t="shared" si="70"/>
        <v>59084.86671594129</v>
      </c>
      <c r="R97" s="36">
        <f t="shared" si="43"/>
        <v>3.7286330702958783</v>
      </c>
      <c r="S97" s="35">
        <f t="shared" si="44"/>
        <v>3.001071780708236</v>
      </c>
      <c r="V97">
        <f t="shared" si="45"/>
        <v>90</v>
      </c>
      <c r="W97" s="34">
        <f t="shared" si="76"/>
        <v>10226.413305336691</v>
      </c>
      <c r="X97" s="32">
        <f t="shared" si="46"/>
        <v>10.036570674971909</v>
      </c>
      <c r="Y97" s="37">
        <f t="shared" si="47"/>
        <v>30.07411356632906</v>
      </c>
      <c r="Z97" s="37">
        <f t="shared" si="77"/>
        <v>35551.49548383746</v>
      </c>
      <c r="AA97" s="36">
        <f t="shared" si="48"/>
        <v>2.976438358430593</v>
      </c>
      <c r="AB97" s="35">
        <f t="shared" si="49"/>
        <v>2.49645312530151</v>
      </c>
      <c r="AE97">
        <f t="shared" si="50"/>
        <v>90</v>
      </c>
      <c r="AF97" s="34">
        <f t="shared" si="74"/>
        <v>19436.6496849633</v>
      </c>
      <c r="AG97" s="32">
        <f t="shared" si="51"/>
        <v>19.075828682379075</v>
      </c>
      <c r="AH97" s="37">
        <f t="shared" si="52"/>
        <v>66.78584549350214</v>
      </c>
      <c r="AI97" s="37">
        <f t="shared" si="53"/>
        <v>82190.45963359179</v>
      </c>
      <c r="AJ97" s="36">
        <f t="shared" si="54"/>
        <v>3.728633070295879</v>
      </c>
      <c r="AK97" s="35">
        <f t="shared" si="55"/>
        <v>3.0010717807082354</v>
      </c>
      <c r="AN97">
        <f t="shared" si="56"/>
        <v>90</v>
      </c>
      <c r="AO97" s="38">
        <f t="shared" si="57"/>
        <v>3.7286330702958783</v>
      </c>
      <c r="AP97" s="38">
        <f t="shared" si="58"/>
        <v>2.976438358430593</v>
      </c>
      <c r="AQ97" s="38">
        <f t="shared" si="59"/>
        <v>3.728633070295879</v>
      </c>
      <c r="AR97" s="35">
        <f t="shared" si="60"/>
        <v>3.001071780708236</v>
      </c>
      <c r="AS97" s="35">
        <f t="shared" si="61"/>
        <v>2.49645312530151</v>
      </c>
      <c r="AT97" s="35">
        <f t="shared" si="62"/>
        <v>3.0010717807082354</v>
      </c>
    </row>
    <row r="98" spans="1:46" ht="13.5" thickBot="1">
      <c r="A98" s="1">
        <f t="shared" si="75"/>
        <v>91</v>
      </c>
      <c r="B98">
        <f t="shared" si="71"/>
        <v>4.499809670330265</v>
      </c>
      <c r="D98">
        <f t="shared" si="72"/>
        <v>10.110713859900287</v>
      </c>
      <c r="M98">
        <f t="shared" si="41"/>
        <v>91</v>
      </c>
      <c r="N98" s="34">
        <f t="shared" si="73"/>
        <v>11263.519227722343</v>
      </c>
      <c r="O98" s="32">
        <f t="shared" si="69"/>
        <v>10.235577605883313</v>
      </c>
      <c r="P98" s="32">
        <f t="shared" si="68"/>
        <v>34.297654458528</v>
      </c>
      <c r="Q98" s="37">
        <f t="shared" si="70"/>
        <v>45112.29786597789</v>
      </c>
      <c r="R98" s="36">
        <f t="shared" si="43"/>
        <v>3.505168984392127</v>
      </c>
      <c r="S98" s="35">
        <f t="shared" si="44"/>
        <v>2.8508274548975168</v>
      </c>
      <c r="V98">
        <f t="shared" si="45"/>
        <v>91</v>
      </c>
      <c r="W98" s="34">
        <f t="shared" si="76"/>
        <v>7751.6675547028035</v>
      </c>
      <c r="X98" s="32">
        <f t="shared" si="46"/>
        <v>7.044227761061195</v>
      </c>
      <c r="Y98" s="37">
        <f t="shared" si="47"/>
        <v>20.037542891357152</v>
      </c>
      <c r="Z98" s="37">
        <f t="shared" si="77"/>
        <v>25325.082178500772</v>
      </c>
      <c r="AA98" s="36">
        <f t="shared" si="48"/>
        <v>2.7670495734993796</v>
      </c>
      <c r="AB98" s="35">
        <f t="shared" si="49"/>
        <v>2.3445336481196555</v>
      </c>
      <c r="AE98">
        <f t="shared" si="50"/>
        <v>91</v>
      </c>
      <c r="AF98" s="34">
        <f t="shared" si="74"/>
        <v>15668.205309982137</v>
      </c>
      <c r="AG98" s="32">
        <f t="shared" si="51"/>
        <v>14.238279187246977</v>
      </c>
      <c r="AH98" s="37">
        <f t="shared" si="52"/>
        <v>47.71001681112307</v>
      </c>
      <c r="AI98" s="37">
        <f t="shared" si="53"/>
        <v>62753.80994862849</v>
      </c>
      <c r="AJ98" s="36">
        <f t="shared" si="54"/>
        <v>3.5051689843921277</v>
      </c>
      <c r="AK98" s="35">
        <f t="shared" si="55"/>
        <v>2.8508274548975168</v>
      </c>
      <c r="AN98">
        <f t="shared" si="56"/>
        <v>91</v>
      </c>
      <c r="AO98" s="38">
        <f t="shared" si="57"/>
        <v>3.505168984392127</v>
      </c>
      <c r="AP98" s="38">
        <f t="shared" si="58"/>
        <v>2.7670495734993796</v>
      </c>
      <c r="AQ98" s="38">
        <f t="shared" si="59"/>
        <v>3.5051689843921277</v>
      </c>
      <c r="AR98" s="35">
        <f t="shared" si="60"/>
        <v>2.8508274548975168</v>
      </c>
      <c r="AS98" s="35">
        <f t="shared" si="61"/>
        <v>2.3445336481196555</v>
      </c>
      <c r="AT98" s="35">
        <f t="shared" si="62"/>
        <v>2.8508274548975168</v>
      </c>
    </row>
    <row r="99" spans="1:46" ht="13.5" thickBot="1">
      <c r="A99" s="1">
        <f t="shared" si="75"/>
        <v>92</v>
      </c>
      <c r="B99">
        <f t="shared" si="71"/>
        <v>4.51085950651685</v>
      </c>
      <c r="D99">
        <f t="shared" si="72"/>
        <v>10.054755721477633</v>
      </c>
      <c r="M99">
        <f t="shared" si="41"/>
        <v>92</v>
      </c>
      <c r="N99" s="34">
        <f t="shared" si="73"/>
        <v>8898.115258579039</v>
      </c>
      <c r="O99" s="32">
        <f t="shared" si="69"/>
        <v>7.487080836248174</v>
      </c>
      <c r="P99" s="32">
        <f t="shared" si="68"/>
        <v>24.062076852644687</v>
      </c>
      <c r="Q99" s="37">
        <f t="shared" si="70"/>
        <v>33848.77863825555</v>
      </c>
      <c r="R99" s="36">
        <f t="shared" si="43"/>
        <v>3.3040391312778907</v>
      </c>
      <c r="S99" s="35">
        <f t="shared" si="44"/>
        <v>2.7138128836742132</v>
      </c>
      <c r="V99">
        <f t="shared" si="45"/>
        <v>92</v>
      </c>
      <c r="W99" s="34">
        <f t="shared" si="76"/>
        <v>5699.525106408185</v>
      </c>
      <c r="X99" s="32">
        <f t="shared" si="46"/>
        <v>4.7957127953317364</v>
      </c>
      <c r="Y99" s="37">
        <f t="shared" si="47"/>
        <v>12.993315130295958</v>
      </c>
      <c r="Z99" s="37">
        <f t="shared" si="77"/>
        <v>17573.41462379797</v>
      </c>
      <c r="AA99" s="36">
        <f t="shared" si="48"/>
        <v>2.583312082271475</v>
      </c>
      <c r="AB99" s="35">
        <f t="shared" si="49"/>
        <v>2.2093605653249226</v>
      </c>
      <c r="AE99">
        <f t="shared" si="50"/>
        <v>92</v>
      </c>
      <c r="AF99" s="34">
        <f t="shared" si="74"/>
        <v>12377.79187167007</v>
      </c>
      <c r="AG99" s="32">
        <f t="shared" si="51"/>
        <v>10.414961553582827</v>
      </c>
      <c r="AH99" s="37">
        <f t="shared" si="52"/>
        <v>33.471737623876095</v>
      </c>
      <c r="AI99" s="37">
        <f t="shared" si="53"/>
        <v>47085.60463864636</v>
      </c>
      <c r="AJ99" s="36">
        <f t="shared" si="54"/>
        <v>3.3040391312778916</v>
      </c>
      <c r="AK99" s="35">
        <f t="shared" si="55"/>
        <v>2.713812883674214</v>
      </c>
      <c r="AN99">
        <f t="shared" si="56"/>
        <v>92</v>
      </c>
      <c r="AO99" s="38">
        <f t="shared" si="57"/>
        <v>3.3040391312778907</v>
      </c>
      <c r="AP99" s="38">
        <f t="shared" si="58"/>
        <v>2.583312082271475</v>
      </c>
      <c r="AQ99" s="38">
        <f t="shared" si="59"/>
        <v>3.3040391312778916</v>
      </c>
      <c r="AR99" s="35">
        <f t="shared" si="60"/>
        <v>2.7138128836742132</v>
      </c>
      <c r="AS99" s="35">
        <f t="shared" si="61"/>
        <v>2.2093605653249226</v>
      </c>
      <c r="AT99" s="35">
        <f t="shared" si="62"/>
        <v>2.713812883674214</v>
      </c>
    </row>
    <row r="100" spans="1:46" ht="13.5" thickBot="1">
      <c r="A100" s="1">
        <f t="shared" si="75"/>
        <v>93</v>
      </c>
      <c r="B100">
        <f t="shared" si="71"/>
        <v>4.5217885770490405</v>
      </c>
      <c r="D100">
        <f t="shared" si="72"/>
        <v>9.999409159651332</v>
      </c>
      <c r="M100">
        <f t="shared" si="41"/>
        <v>93</v>
      </c>
      <c r="N100" s="34">
        <f t="shared" si="73"/>
        <v>6888.870563729525</v>
      </c>
      <c r="O100" s="32">
        <f t="shared" si="69"/>
        <v>5.367088597713147</v>
      </c>
      <c r="P100" s="32">
        <f t="shared" si="68"/>
        <v>16.57499601639651</v>
      </c>
      <c r="Q100" s="37">
        <f t="shared" si="70"/>
        <v>24950.663379676513</v>
      </c>
      <c r="R100" s="36">
        <f t="shared" si="43"/>
        <v>3.12188012517521</v>
      </c>
      <c r="S100" s="35">
        <f t="shared" si="44"/>
        <v>2.588265772892015</v>
      </c>
      <c r="V100">
        <f t="shared" si="45"/>
        <v>93</v>
      </c>
      <c r="W100" s="34">
        <f t="shared" si="76"/>
        <v>4064.9381082272166</v>
      </c>
      <c r="X100" s="32">
        <f t="shared" si="46"/>
        <v>3.166975307381103</v>
      </c>
      <c r="Y100" s="37">
        <f t="shared" si="47"/>
        <v>8.197602334964222</v>
      </c>
      <c r="Z100" s="37">
        <f t="shared" si="77"/>
        <v>11873.889517389784</v>
      </c>
      <c r="AA100" s="36">
        <f t="shared" si="48"/>
        <v>2.421050505875518</v>
      </c>
      <c r="AB100" s="35">
        <f t="shared" si="49"/>
        <v>2.0884642408984053</v>
      </c>
      <c r="AE100">
        <f t="shared" si="50"/>
        <v>93</v>
      </c>
      <c r="AF100" s="34">
        <f t="shared" si="74"/>
        <v>9582.816539323558</v>
      </c>
      <c r="AG100" s="32">
        <f t="shared" si="51"/>
        <v>7.4659299962715595</v>
      </c>
      <c r="AH100" s="37">
        <f t="shared" si="52"/>
        <v>23.05677607029327</v>
      </c>
      <c r="AI100" s="37">
        <f t="shared" si="53"/>
        <v>34707.81276697629</v>
      </c>
      <c r="AJ100" s="36">
        <f t="shared" si="54"/>
        <v>3.1218801251752106</v>
      </c>
      <c r="AK100" s="35">
        <f t="shared" si="55"/>
        <v>2.5882657728920155</v>
      </c>
      <c r="AN100">
        <f t="shared" si="56"/>
        <v>93</v>
      </c>
      <c r="AO100" s="38">
        <f t="shared" si="57"/>
        <v>3.12188012517521</v>
      </c>
      <c r="AP100" s="38">
        <f t="shared" si="58"/>
        <v>2.421050505875518</v>
      </c>
      <c r="AQ100" s="38">
        <f t="shared" si="59"/>
        <v>3.1218801251752106</v>
      </c>
      <c r="AR100" s="35">
        <f t="shared" si="60"/>
        <v>2.588265772892015</v>
      </c>
      <c r="AS100" s="35">
        <f t="shared" si="61"/>
        <v>2.0884642408984053</v>
      </c>
      <c r="AT100" s="35">
        <f t="shared" si="62"/>
        <v>2.5882657728920155</v>
      </c>
    </row>
    <row r="101" spans="1:46" ht="13.5" thickBot="1">
      <c r="A101" s="1">
        <f t="shared" si="75"/>
        <v>94</v>
      </c>
      <c r="B101">
        <f t="shared" si="71"/>
        <v>4.532599493153256</v>
      </c>
      <c r="D101">
        <f t="shared" si="72"/>
        <v>9.944660950753008</v>
      </c>
      <c r="M101">
        <f t="shared" si="41"/>
        <v>94</v>
      </c>
      <c r="N101" s="34">
        <f t="shared" si="73"/>
        <v>5226.658178663516</v>
      </c>
      <c r="O101" s="32">
        <f t="shared" si="69"/>
        <v>3.7704317387248114</v>
      </c>
      <c r="P101" s="32">
        <f t="shared" si="68"/>
        <v>11.207907418683366</v>
      </c>
      <c r="Q101" s="37">
        <f t="shared" si="70"/>
        <v>18061.79281594699</v>
      </c>
      <c r="R101" s="36">
        <f t="shared" si="43"/>
        <v>2.9557057681100325</v>
      </c>
      <c r="S101" s="35">
        <f t="shared" si="44"/>
        <v>2.4725793212407994</v>
      </c>
      <c r="V101">
        <f t="shared" si="45"/>
        <v>94</v>
      </c>
      <c r="W101" s="34">
        <f t="shared" si="76"/>
        <v>2812.1659032584043</v>
      </c>
      <c r="X101" s="32">
        <f t="shared" si="46"/>
        <v>2.0286537236143647</v>
      </c>
      <c r="Y101" s="37">
        <f t="shared" si="47"/>
        <v>5.030627027583118</v>
      </c>
      <c r="Z101" s="37">
        <f t="shared" si="77"/>
        <v>7808.951409162566</v>
      </c>
      <c r="AA101" s="36">
        <f t="shared" si="48"/>
        <v>2.2768459179860194</v>
      </c>
      <c r="AB101" s="35">
        <f t="shared" si="49"/>
        <v>1.9797859629884331</v>
      </c>
      <c r="AE101">
        <f t="shared" si="50"/>
        <v>94</v>
      </c>
      <c r="AF101" s="34">
        <f t="shared" si="74"/>
        <v>7270.583178553969</v>
      </c>
      <c r="AG101" s="32">
        <f t="shared" si="51"/>
        <v>5.244888155756212</v>
      </c>
      <c r="AH101" s="37">
        <f t="shared" si="52"/>
        <v>15.590846074021712</v>
      </c>
      <c r="AI101" s="37">
        <f t="shared" si="53"/>
        <v>25124.99622765273</v>
      </c>
      <c r="AJ101" s="36">
        <f t="shared" si="54"/>
        <v>2.955705768110033</v>
      </c>
      <c r="AK101" s="35">
        <f t="shared" si="55"/>
        <v>2.4725793212408</v>
      </c>
      <c r="AN101">
        <f t="shared" si="56"/>
        <v>94</v>
      </c>
      <c r="AO101" s="38">
        <f t="shared" si="57"/>
        <v>2.9557057681100325</v>
      </c>
      <c r="AP101" s="38">
        <f t="shared" si="58"/>
        <v>2.2768459179860194</v>
      </c>
      <c r="AQ101" s="38">
        <f t="shared" si="59"/>
        <v>2.955705768110033</v>
      </c>
      <c r="AR101" s="35">
        <f t="shared" si="60"/>
        <v>2.4725793212407994</v>
      </c>
      <c r="AS101" s="35">
        <f t="shared" si="61"/>
        <v>1.9797859629884331</v>
      </c>
      <c r="AT101" s="35">
        <f t="shared" si="62"/>
        <v>2.4725793212408</v>
      </c>
    </row>
    <row r="102" spans="1:46" ht="13.5" thickBot="1">
      <c r="A102" s="1">
        <f t="shared" si="75"/>
        <v>95</v>
      </c>
      <c r="B102">
        <f t="shared" si="71"/>
        <v>4.543294782270004</v>
      </c>
      <c r="D102">
        <f t="shared" si="72"/>
        <v>9.89049829541954</v>
      </c>
      <c r="M102">
        <f t="shared" si="41"/>
        <v>95</v>
      </c>
      <c r="N102" s="34">
        <f t="shared" si="73"/>
        <v>3886.209844500939</v>
      </c>
      <c r="O102" s="32">
        <f t="shared" si="69"/>
        <v>2.595789529614235</v>
      </c>
      <c r="P102" s="32">
        <f t="shared" si="68"/>
        <v>7.437475679958555</v>
      </c>
      <c r="Q102" s="37">
        <f t="shared" si="70"/>
        <v>12835.134637283472</v>
      </c>
      <c r="R102" s="36">
        <f t="shared" si="43"/>
        <v>2.8027384394708976</v>
      </c>
      <c r="S102" s="35">
        <f t="shared" si="44"/>
        <v>2.365207519757525</v>
      </c>
      <c r="V102">
        <f t="shared" si="45"/>
        <v>95</v>
      </c>
      <c r="W102" s="34">
        <f t="shared" si="76"/>
        <v>1887.1206771635545</v>
      </c>
      <c r="X102" s="32">
        <f t="shared" si="46"/>
        <v>1.260500150765468</v>
      </c>
      <c r="Y102" s="37">
        <f t="shared" si="47"/>
        <v>3.0019733039687533</v>
      </c>
      <c r="Z102" s="37">
        <f t="shared" si="77"/>
        <v>4996.785505904162</v>
      </c>
      <c r="AA102" s="36">
        <f t="shared" si="48"/>
        <v>2.147835703551616</v>
      </c>
      <c r="AB102" s="35">
        <f t="shared" si="49"/>
        <v>1.8815731415388846</v>
      </c>
      <c r="AE102">
        <f t="shared" si="50"/>
        <v>95</v>
      </c>
      <c r="AF102" s="34">
        <f t="shared" si="74"/>
        <v>5405.94218292353</v>
      </c>
      <c r="AG102" s="32">
        <f t="shared" si="51"/>
        <v>3.6108930494294698</v>
      </c>
      <c r="AH102" s="37">
        <f t="shared" si="52"/>
        <v>10.3459579182655</v>
      </c>
      <c r="AI102" s="37">
        <f t="shared" si="53"/>
        <v>17854.41304909876</v>
      </c>
      <c r="AJ102" s="36">
        <f t="shared" si="54"/>
        <v>2.802738439470898</v>
      </c>
      <c r="AK102" s="35">
        <f t="shared" si="55"/>
        <v>2.3652075197575257</v>
      </c>
      <c r="AN102">
        <f t="shared" si="56"/>
        <v>95</v>
      </c>
      <c r="AO102" s="38">
        <f t="shared" si="57"/>
        <v>2.8027384394708976</v>
      </c>
      <c r="AP102" s="38">
        <f t="shared" si="58"/>
        <v>2.147835703551616</v>
      </c>
      <c r="AQ102" s="38">
        <f t="shared" si="59"/>
        <v>2.802738439470898</v>
      </c>
      <c r="AR102" s="35">
        <f t="shared" si="60"/>
        <v>2.365207519757525</v>
      </c>
      <c r="AS102" s="35">
        <f t="shared" si="61"/>
        <v>1.8815731415388846</v>
      </c>
      <c r="AT102" s="35">
        <f t="shared" si="62"/>
        <v>2.3652075197575257</v>
      </c>
    </row>
    <row r="103" spans="1:46" ht="13.5" thickBot="1">
      <c r="A103" s="1">
        <f t="shared" si="75"/>
        <v>96</v>
      </c>
      <c r="B103">
        <f t="shared" si="71"/>
        <v>4.553876891600541</v>
      </c>
      <c r="D103">
        <f t="shared" si="72"/>
        <v>9.836908800632209</v>
      </c>
      <c r="M103">
        <f t="shared" si="41"/>
        <v>96</v>
      </c>
      <c r="N103" s="34">
        <f t="shared" si="73"/>
        <v>2831.747152856795</v>
      </c>
      <c r="O103" s="32">
        <f t="shared" si="69"/>
        <v>1.7513540289280247</v>
      </c>
      <c r="P103" s="32">
        <f t="shared" si="68"/>
        <v>4.84168615034432</v>
      </c>
      <c r="Q103" s="37">
        <f t="shared" si="70"/>
        <v>8948.924792782533</v>
      </c>
      <c r="R103" s="36">
        <f t="shared" si="43"/>
        <v>2.660213221634019</v>
      </c>
      <c r="S103" s="35">
        <f t="shared" si="44"/>
        <v>2.2645387913418267</v>
      </c>
      <c r="V103">
        <f t="shared" si="45"/>
        <v>96</v>
      </c>
      <c r="W103" s="34">
        <f t="shared" si="76"/>
        <v>1228.372662036173</v>
      </c>
      <c r="X103" s="32">
        <f t="shared" si="46"/>
        <v>0.7597131009778716</v>
      </c>
      <c r="Y103" s="37">
        <f t="shared" si="47"/>
        <v>1.7414731532032852</v>
      </c>
      <c r="Z103" s="37">
        <f t="shared" si="77"/>
        <v>3109.664828740608</v>
      </c>
      <c r="AA103" s="36">
        <f t="shared" si="48"/>
        <v>2.0315321032836815</v>
      </c>
      <c r="AB103" s="35">
        <f t="shared" si="49"/>
        <v>1.7922773754483534</v>
      </c>
      <c r="AE103">
        <f t="shared" si="50"/>
        <v>96</v>
      </c>
      <c r="AF103" s="34">
        <f t="shared" si="74"/>
        <v>3939.123721448968</v>
      </c>
      <c r="AG103" s="32">
        <f t="shared" si="51"/>
        <v>2.436234532114134</v>
      </c>
      <c r="AH103" s="37">
        <f t="shared" si="52"/>
        <v>6.735064868836029</v>
      </c>
      <c r="AI103" s="37">
        <f t="shared" si="53"/>
        <v>12448.47086617523</v>
      </c>
      <c r="AJ103" s="36">
        <f t="shared" si="54"/>
        <v>2.6602132216340193</v>
      </c>
      <c r="AK103" s="35">
        <f t="shared" si="55"/>
        <v>2.264538791341827</v>
      </c>
      <c r="AN103">
        <f t="shared" si="56"/>
        <v>96</v>
      </c>
      <c r="AO103" s="38">
        <f t="shared" si="57"/>
        <v>2.660213221634019</v>
      </c>
      <c r="AP103" s="38">
        <f t="shared" si="58"/>
        <v>2.0315321032836815</v>
      </c>
      <c r="AQ103" s="38">
        <f t="shared" si="59"/>
        <v>2.6602132216340193</v>
      </c>
      <c r="AR103" s="35">
        <f t="shared" si="60"/>
        <v>2.2645387913418267</v>
      </c>
      <c r="AS103" s="35">
        <f t="shared" si="61"/>
        <v>1.7922773754483534</v>
      </c>
      <c r="AT103" s="35">
        <f t="shared" si="62"/>
        <v>2.264538791341827</v>
      </c>
    </row>
    <row r="104" spans="1:46" ht="13.5" thickBot="1">
      <c r="A104" s="1">
        <f t="shared" si="75"/>
        <v>97</v>
      </c>
      <c r="B104">
        <f t="shared" si="71"/>
        <v>4.564348191467836</v>
      </c>
      <c r="D104">
        <f t="shared" si="72"/>
        <v>9.783880462696246</v>
      </c>
      <c r="M104">
        <f t="shared" si="41"/>
        <v>97</v>
      </c>
      <c r="N104" s="34">
        <f t="shared" si="73"/>
        <v>2022.1286068939694</v>
      </c>
      <c r="O104" s="32">
        <f t="shared" si="69"/>
        <v>1.1579891519156746</v>
      </c>
      <c r="P104" s="32">
        <f t="shared" si="68"/>
        <v>3.0903321214162958</v>
      </c>
      <c r="Q104" s="37">
        <f t="shared" si="70"/>
        <v>6117.177639925738</v>
      </c>
      <c r="R104" s="36">
        <f t="shared" si="43"/>
        <v>2.5251179964868045</v>
      </c>
      <c r="S104" s="35">
        <f t="shared" si="44"/>
        <v>2.168705588738827</v>
      </c>
      <c r="V104">
        <f t="shared" si="45"/>
        <v>97</v>
      </c>
      <c r="W104" s="34">
        <f t="shared" si="76"/>
        <v>775.5902590885808</v>
      </c>
      <c r="X104" s="32">
        <f t="shared" si="46"/>
        <v>0.44414836093713267</v>
      </c>
      <c r="Y104" s="37">
        <f t="shared" si="47"/>
        <v>0.9817600522254137</v>
      </c>
      <c r="Z104" s="37">
        <f t="shared" si="77"/>
        <v>1881.292166704435</v>
      </c>
      <c r="AA104" s="36">
        <f t="shared" si="48"/>
        <v>1.9256263467197197</v>
      </c>
      <c r="AB104" s="35">
        <f t="shared" si="49"/>
        <v>1.7104326809941277</v>
      </c>
      <c r="AE104">
        <f t="shared" si="50"/>
        <v>97</v>
      </c>
      <c r="AF104" s="34">
        <f t="shared" si="74"/>
        <v>2812.8975975841345</v>
      </c>
      <c r="AG104" s="32">
        <f t="shared" si="51"/>
        <v>1.610829742651916</v>
      </c>
      <c r="AH104" s="37">
        <f t="shared" si="52"/>
        <v>4.298830336721895</v>
      </c>
      <c r="AI104" s="37">
        <f t="shared" si="53"/>
        <v>8509.347144726262</v>
      </c>
      <c r="AJ104" s="36">
        <f t="shared" si="54"/>
        <v>2.525117996486804</v>
      </c>
      <c r="AK104" s="35">
        <f t="shared" si="55"/>
        <v>2.1687055887388276</v>
      </c>
      <c r="AN104">
        <f t="shared" si="56"/>
        <v>97</v>
      </c>
      <c r="AO104" s="38">
        <f t="shared" si="57"/>
        <v>2.5251179964868045</v>
      </c>
      <c r="AP104" s="38">
        <f t="shared" si="58"/>
        <v>1.9256263467197197</v>
      </c>
      <c r="AQ104" s="38">
        <f t="shared" si="59"/>
        <v>2.525117996486804</v>
      </c>
      <c r="AR104" s="35">
        <f t="shared" si="60"/>
        <v>2.168705588738827</v>
      </c>
      <c r="AS104" s="35">
        <f t="shared" si="61"/>
        <v>1.7104326809941277</v>
      </c>
      <c r="AT104" s="35">
        <f t="shared" si="62"/>
        <v>2.1687055887388276</v>
      </c>
    </row>
    <row r="105" spans="1:46" ht="13.5" thickBot="1">
      <c r="A105" s="1">
        <f t="shared" si="75"/>
        <v>98</v>
      </c>
      <c r="B105">
        <f t="shared" si="71"/>
        <v>4.574710978503383</v>
      </c>
      <c r="D105">
        <f t="shared" si="72"/>
        <v>9.73140165110231</v>
      </c>
      <c r="M105">
        <f t="shared" si="41"/>
        <v>98</v>
      </c>
      <c r="N105" s="34">
        <f t="shared" si="73"/>
        <v>1415.106577124973</v>
      </c>
      <c r="O105" s="32">
        <f t="shared" si="69"/>
        <v>0.7503452053264451</v>
      </c>
      <c r="P105" s="32">
        <f t="shared" si="68"/>
        <v>1.932342969500621</v>
      </c>
      <c r="Q105" s="37">
        <f aca="true" t="shared" si="78" ref="Q105:Q111">+N105+Q106</f>
        <v>4095.049033031768</v>
      </c>
      <c r="R105" s="36">
        <f t="shared" si="43"/>
        <v>2.393809624821014</v>
      </c>
      <c r="S105" s="35">
        <f t="shared" si="44"/>
        <v>2.075271962536145</v>
      </c>
      <c r="V105">
        <f t="shared" si="45"/>
        <v>98</v>
      </c>
      <c r="W105" s="34">
        <f t="shared" si="76"/>
        <v>475.0138622639881</v>
      </c>
      <c r="X105" s="32">
        <f t="shared" si="46"/>
        <v>0.2518710461635447</v>
      </c>
      <c r="Y105" s="37">
        <f t="shared" si="47"/>
        <v>0.537611691288281</v>
      </c>
      <c r="Z105" s="37">
        <f t="shared" si="77"/>
        <v>1105.7019076158542</v>
      </c>
      <c r="AA105" s="36">
        <f t="shared" si="48"/>
        <v>1.827725558041425</v>
      </c>
      <c r="AB105" s="35">
        <f t="shared" si="49"/>
        <v>1.63447198269546</v>
      </c>
      <c r="AE105">
        <f t="shared" si="50"/>
        <v>98</v>
      </c>
      <c r="AF105" s="34">
        <f t="shared" si="74"/>
        <v>1968.494920426723</v>
      </c>
      <c r="AG105" s="32">
        <f t="shared" si="51"/>
        <v>1.043773486130303</v>
      </c>
      <c r="AH105" s="37">
        <f t="shared" si="52"/>
        <v>2.688000594069979</v>
      </c>
      <c r="AI105" s="37">
        <f t="shared" si="53"/>
        <v>5696.449547142127</v>
      </c>
      <c r="AJ105" s="36">
        <f t="shared" si="54"/>
        <v>2.393809624821014</v>
      </c>
      <c r="AK105" s="35">
        <f t="shared" si="55"/>
        <v>2.075271962536145</v>
      </c>
      <c r="AN105">
        <f t="shared" si="56"/>
        <v>98</v>
      </c>
      <c r="AO105" s="38">
        <f t="shared" si="57"/>
        <v>2.393809624821014</v>
      </c>
      <c r="AP105" s="38">
        <f t="shared" si="58"/>
        <v>1.827725558041425</v>
      </c>
      <c r="AQ105" s="38">
        <f t="shared" si="59"/>
        <v>2.393809624821014</v>
      </c>
      <c r="AR105" s="35">
        <f t="shared" si="60"/>
        <v>2.075271962536145</v>
      </c>
      <c r="AS105" s="35">
        <f t="shared" si="61"/>
        <v>1.63447198269546</v>
      </c>
      <c r="AT105" s="35">
        <f t="shared" si="62"/>
        <v>2.075271962536145</v>
      </c>
    </row>
    <row r="106" spans="1:46" ht="13.5" thickBot="1">
      <c r="A106" s="1">
        <f t="shared" si="75"/>
        <v>99</v>
      </c>
      <c r="B106">
        <f t="shared" si="71"/>
        <v>4.584967478670572</v>
      </c>
      <c r="D106">
        <f t="shared" si="72"/>
        <v>9.679461093215636</v>
      </c>
      <c r="M106">
        <f t="shared" si="41"/>
        <v>99</v>
      </c>
      <c r="N106" s="34">
        <f t="shared" si="73"/>
        <v>970.5001380423142</v>
      </c>
      <c r="O106" s="32">
        <f t="shared" si="69"/>
        <v>0.47647904792586215</v>
      </c>
      <c r="P106" s="32">
        <f t="shared" si="68"/>
        <v>1.181997764174176</v>
      </c>
      <c r="Q106" s="37">
        <f t="shared" si="78"/>
        <v>2679.9424559067947</v>
      </c>
      <c r="R106" s="36">
        <f t="shared" si="43"/>
        <v>2.2614034772965157</v>
      </c>
      <c r="S106" s="35">
        <f t="shared" si="44"/>
        <v>1.9806920038131228</v>
      </c>
      <c r="V106">
        <f t="shared" si="45"/>
        <v>99</v>
      </c>
      <c r="W106" s="34">
        <f t="shared" si="76"/>
        <v>282.19671624017303</v>
      </c>
      <c r="X106" s="32">
        <f t="shared" si="46"/>
        <v>0.13854796863105628</v>
      </c>
      <c r="Y106" s="37">
        <f t="shared" si="47"/>
        <v>0.2857406451247363</v>
      </c>
      <c r="Z106" s="37">
        <f>+W106+Z107</f>
        <v>630.6880453518661</v>
      </c>
      <c r="AA106" s="36">
        <f t="shared" si="48"/>
        <v>1.734923402918331</v>
      </c>
      <c r="AB106" s="35">
        <f t="shared" si="49"/>
        <v>1.5623950531215942</v>
      </c>
      <c r="AE106">
        <f t="shared" si="50"/>
        <v>99</v>
      </c>
      <c r="AF106" s="34">
        <f t="shared" si="74"/>
        <v>1350.0217035886285</v>
      </c>
      <c r="AG106" s="32">
        <f t="shared" si="51"/>
        <v>0.6628098552389015</v>
      </c>
      <c r="AH106" s="37">
        <f t="shared" si="52"/>
        <v>1.6442271079396762</v>
      </c>
      <c r="AI106" s="37">
        <f t="shared" si="53"/>
        <v>3727.954626715404</v>
      </c>
      <c r="AJ106" s="36">
        <f t="shared" si="54"/>
        <v>2.2614034772965153</v>
      </c>
      <c r="AK106" s="35">
        <f t="shared" si="55"/>
        <v>1.9806920038131226</v>
      </c>
      <c r="AN106">
        <f t="shared" si="56"/>
        <v>99</v>
      </c>
      <c r="AO106" s="38">
        <f t="shared" si="57"/>
        <v>2.2614034772965157</v>
      </c>
      <c r="AP106" s="38">
        <f t="shared" si="58"/>
        <v>1.734923402918331</v>
      </c>
      <c r="AQ106" s="38">
        <f t="shared" si="59"/>
        <v>2.2614034772965153</v>
      </c>
      <c r="AR106" s="35">
        <f t="shared" si="60"/>
        <v>1.9806920038131228</v>
      </c>
      <c r="AS106" s="35">
        <f t="shared" si="61"/>
        <v>1.5623950531215942</v>
      </c>
      <c r="AT106" s="35">
        <f t="shared" si="62"/>
        <v>1.9806920038131226</v>
      </c>
    </row>
    <row r="107" spans="1:46" ht="13.5" thickBot="1">
      <c r="A107" s="1">
        <f t="shared" si="75"/>
        <v>100</v>
      </c>
      <c r="B107">
        <f t="shared" si="71"/>
        <v>4.59511985013459</v>
      </c>
      <c r="D107">
        <f t="shared" si="72"/>
        <v>9.628047859742416</v>
      </c>
      <c r="M107">
        <f t="shared" si="41"/>
        <v>100</v>
      </c>
      <c r="N107" s="34">
        <f t="shared" si="73"/>
        <v>652.2710886247486</v>
      </c>
      <c r="O107" s="32">
        <f t="shared" si="69"/>
        <v>0.2965190366656533</v>
      </c>
      <c r="P107" s="32">
        <f t="shared" si="68"/>
        <v>0.7055187162483139</v>
      </c>
      <c r="Q107" s="37">
        <f t="shared" si="78"/>
        <v>1709.4423178644806</v>
      </c>
      <c r="R107" s="36">
        <f t="shared" si="43"/>
        <v>2.1207543882845963</v>
      </c>
      <c r="S107" s="35">
        <f t="shared" si="44"/>
        <v>1.8793370037278154</v>
      </c>
      <c r="V107">
        <f t="shared" si="45"/>
        <v>100</v>
      </c>
      <c r="W107" s="34">
        <f t="shared" si="76"/>
        <v>162.6182795779239</v>
      </c>
      <c r="X107" s="32">
        <f t="shared" si="46"/>
        <v>0.07392542218349415</v>
      </c>
      <c r="Y107" s="37">
        <f t="shared" si="47"/>
        <v>0.14719267649368</v>
      </c>
      <c r="Z107" s="37">
        <f aca="true" t="shared" si="79" ref="Z107:Z112">+W107+Z108</f>
        <v>348.4913291116931</v>
      </c>
      <c r="AA107" s="36">
        <f t="shared" si="48"/>
        <v>1.6430021890294446</v>
      </c>
      <c r="AB107" s="35">
        <f t="shared" si="49"/>
        <v>1.4910968668981743</v>
      </c>
      <c r="AE107">
        <f t="shared" si="50"/>
        <v>100</v>
      </c>
      <c r="AF107" s="34">
        <f t="shared" si="74"/>
        <v>907.3467295358578</v>
      </c>
      <c r="AG107" s="32">
        <f t="shared" si="51"/>
        <v>0.4124750933403481</v>
      </c>
      <c r="AH107" s="37">
        <f t="shared" si="52"/>
        <v>0.9814172527007747</v>
      </c>
      <c r="AI107" s="37">
        <f t="shared" si="53"/>
        <v>2377.9329231267757</v>
      </c>
      <c r="AJ107" s="36">
        <f t="shared" si="54"/>
        <v>2.1207543882845963</v>
      </c>
      <c r="AK107" s="35">
        <f t="shared" si="55"/>
        <v>1.8793370037278152</v>
      </c>
      <c r="AN107">
        <f t="shared" si="56"/>
        <v>100</v>
      </c>
      <c r="AO107" s="38">
        <f t="shared" si="57"/>
        <v>2.1207543882845963</v>
      </c>
      <c r="AP107" s="38">
        <f t="shared" si="58"/>
        <v>1.6430021890294446</v>
      </c>
      <c r="AQ107" s="38">
        <f t="shared" si="59"/>
        <v>2.1207543882845963</v>
      </c>
      <c r="AR107" s="35">
        <f t="shared" si="60"/>
        <v>1.8793370037278154</v>
      </c>
      <c r="AS107" s="35">
        <f t="shared" si="61"/>
        <v>1.4910968668981743</v>
      </c>
      <c r="AT107" s="35">
        <f t="shared" si="62"/>
        <v>1.8793370037278152</v>
      </c>
    </row>
    <row r="108" spans="1:46" ht="13.5" thickBot="1">
      <c r="A108" s="1">
        <f t="shared" si="75"/>
        <v>101</v>
      </c>
      <c r="B108">
        <f t="shared" si="71"/>
        <v>4.605170185988092</v>
      </c>
      <c r="D108">
        <f t="shared" si="72"/>
        <v>9.577151350926549</v>
      </c>
      <c r="M108">
        <f t="shared" si="41"/>
        <v>101</v>
      </c>
      <c r="N108" s="34">
        <f t="shared" si="73"/>
        <v>429.62221771103054</v>
      </c>
      <c r="O108" s="32">
        <f t="shared" si="69"/>
        <v>0.18083705610583617</v>
      </c>
      <c r="P108" s="32">
        <f t="shared" si="68"/>
        <v>0.4089996795826605</v>
      </c>
      <c r="Q108" s="37">
        <f t="shared" si="78"/>
        <v>1057.171229239732</v>
      </c>
      <c r="R108" s="36">
        <f t="shared" si="43"/>
        <v>1.9606996231996525</v>
      </c>
      <c r="S108" s="35">
        <f t="shared" si="44"/>
        <v>1.7617028190466149</v>
      </c>
      <c r="V108">
        <f t="shared" si="45"/>
        <v>101</v>
      </c>
      <c r="W108" s="34">
        <f t="shared" si="76"/>
        <v>90.89887383900613</v>
      </c>
      <c r="X108" s="32">
        <f t="shared" si="46"/>
        <v>0.03826125388942992</v>
      </c>
      <c r="Y108" s="37">
        <f t="shared" si="47"/>
        <v>0.07326725431018585</v>
      </c>
      <c r="Z108" s="37">
        <f t="shared" si="79"/>
        <v>185.87304953376923</v>
      </c>
      <c r="AA108" s="36">
        <f t="shared" si="48"/>
        <v>1.544833359134623</v>
      </c>
      <c r="AB108" s="35">
        <f t="shared" si="49"/>
        <v>1.4149203662252874</v>
      </c>
      <c r="AE108">
        <f t="shared" si="50"/>
        <v>101</v>
      </c>
      <c r="AF108" s="34">
        <f t="shared" si="74"/>
        <v>597.6293001088495</v>
      </c>
      <c r="AG108" s="32">
        <f t="shared" si="51"/>
        <v>0.2515547818967018</v>
      </c>
      <c r="AH108" s="37">
        <f t="shared" si="52"/>
        <v>0.5689421593604267</v>
      </c>
      <c r="AI108" s="37">
        <f t="shared" si="53"/>
        <v>1470.586193590918</v>
      </c>
      <c r="AJ108" s="36">
        <f t="shared" si="54"/>
        <v>1.9606996231996525</v>
      </c>
      <c r="AK108" s="35">
        <f t="shared" si="55"/>
        <v>1.7617028190466149</v>
      </c>
      <c r="AN108">
        <f t="shared" si="56"/>
        <v>101</v>
      </c>
      <c r="AO108" s="38">
        <f t="shared" si="57"/>
        <v>1.9606996231996525</v>
      </c>
      <c r="AP108" s="38">
        <f t="shared" si="58"/>
        <v>1.544833359134623</v>
      </c>
      <c r="AQ108" s="38">
        <f t="shared" si="59"/>
        <v>1.9606996231996525</v>
      </c>
      <c r="AR108" s="35">
        <f t="shared" si="60"/>
        <v>1.7617028190466149</v>
      </c>
      <c r="AS108" s="35">
        <f t="shared" si="61"/>
        <v>1.4149203662252874</v>
      </c>
      <c r="AT108" s="35">
        <f t="shared" si="62"/>
        <v>1.7617028190466149</v>
      </c>
    </row>
    <row r="109" spans="1:46" ht="13.5" thickBot="1">
      <c r="A109" s="1">
        <f>1+A108</f>
        <v>102</v>
      </c>
      <c r="B109">
        <f t="shared" si="71"/>
        <v>4.61512051684126</v>
      </c>
      <c r="D109">
        <f t="shared" si="72"/>
        <v>9.526761283433167</v>
      </c>
      <c r="M109">
        <f t="shared" si="41"/>
        <v>102</v>
      </c>
      <c r="N109" s="34">
        <f t="shared" si="73"/>
        <v>277.31375513408295</v>
      </c>
      <c r="O109" s="32">
        <f t="shared" si="69"/>
        <v>0.10808075057906405</v>
      </c>
      <c r="P109" s="32">
        <f t="shared" si="68"/>
        <v>0.22816262347682434</v>
      </c>
      <c r="Q109" s="37">
        <f t="shared" si="78"/>
        <v>627.5490115287014</v>
      </c>
      <c r="R109" s="36">
        <f t="shared" si="43"/>
        <v>1.7629566687929976</v>
      </c>
      <c r="S109" s="35">
        <f t="shared" si="44"/>
        <v>1.6110384805286588</v>
      </c>
      <c r="V109">
        <f t="shared" si="45"/>
        <v>102</v>
      </c>
      <c r="W109" s="34">
        <f t="shared" si="76"/>
        <v>49.28552391555124</v>
      </c>
      <c r="X109" s="32">
        <f t="shared" si="46"/>
        <v>0.01920862675888414</v>
      </c>
      <c r="Y109" s="37">
        <f t="shared" si="47"/>
        <v>0.035006000420755926</v>
      </c>
      <c r="Z109" s="37">
        <f t="shared" si="79"/>
        <v>94.97417569476309</v>
      </c>
      <c r="AA109" s="36">
        <f t="shared" si="48"/>
        <v>1.4270197037470376</v>
      </c>
      <c r="AB109" s="35">
        <f t="shared" si="49"/>
        <v>1.3224103607284359</v>
      </c>
      <c r="AE109">
        <f t="shared" si="50"/>
        <v>102</v>
      </c>
      <c r="AF109" s="34">
        <f t="shared" si="74"/>
        <v>385.75943831380613</v>
      </c>
      <c r="AG109" s="32">
        <f t="shared" si="51"/>
        <v>0.1503465618420385</v>
      </c>
      <c r="AH109" s="37">
        <f t="shared" si="52"/>
        <v>0.317387377463725</v>
      </c>
      <c r="AI109" s="37">
        <f t="shared" si="53"/>
        <v>872.9568934820685</v>
      </c>
      <c r="AJ109" s="36">
        <f t="shared" si="54"/>
        <v>1.7629566687929974</v>
      </c>
      <c r="AK109" s="35">
        <f t="shared" si="55"/>
        <v>1.6110384805286586</v>
      </c>
      <c r="AN109">
        <f t="shared" si="56"/>
        <v>102</v>
      </c>
      <c r="AO109" s="38">
        <f t="shared" si="57"/>
        <v>1.7629566687929976</v>
      </c>
      <c r="AP109" s="38">
        <f t="shared" si="58"/>
        <v>1.4270197037470376</v>
      </c>
      <c r="AQ109" s="38">
        <f t="shared" si="59"/>
        <v>1.7629566687929974</v>
      </c>
      <c r="AR109" s="35">
        <f t="shared" si="60"/>
        <v>1.6110384805286588</v>
      </c>
      <c r="AS109" s="35">
        <f t="shared" si="61"/>
        <v>1.3224103607284359</v>
      </c>
      <c r="AT109" s="35">
        <f t="shared" si="62"/>
        <v>1.6110384805286586</v>
      </c>
    </row>
    <row r="110" spans="1:46" ht="13.5" thickBot="1">
      <c r="A110" s="1">
        <f t="shared" si="75"/>
        <v>103</v>
      </c>
      <c r="B110">
        <f t="shared" si="71"/>
        <v>4.624972813284271</v>
      </c>
      <c r="D110">
        <f t="shared" si="72"/>
        <v>9.476867677878332</v>
      </c>
      <c r="M110">
        <f t="shared" si="41"/>
        <v>103</v>
      </c>
      <c r="N110" s="34">
        <f t="shared" si="73"/>
        <v>175.4212359229666</v>
      </c>
      <c r="O110" s="32">
        <f t="shared" si="69"/>
        <v>0.06330461200451783</v>
      </c>
      <c r="P110" s="32">
        <f t="shared" si="68"/>
        <v>0.12008187289776029</v>
      </c>
      <c r="Q110" s="37">
        <f t="shared" si="78"/>
        <v>350.23525639461843</v>
      </c>
      <c r="R110" s="36">
        <f t="shared" si="43"/>
        <v>1.496538529396855</v>
      </c>
      <c r="S110" s="35">
        <f t="shared" si="44"/>
        <v>1.396889801475925</v>
      </c>
      <c r="T110" s="32"/>
      <c r="V110">
        <f t="shared" si="45"/>
        <v>103</v>
      </c>
      <c r="W110" s="34">
        <f t="shared" si="76"/>
        <v>25.921014002600145</v>
      </c>
      <c r="X110" s="32">
        <f t="shared" si="46"/>
        <v>0.009354168128873857</v>
      </c>
      <c r="Y110" s="37">
        <f t="shared" si="47"/>
        <v>0.01579737366187179</v>
      </c>
      <c r="Z110" s="37">
        <f t="shared" si="79"/>
        <v>45.688651779211845</v>
      </c>
      <c r="AA110" s="36">
        <f t="shared" si="48"/>
        <v>1.2626105126376923</v>
      </c>
      <c r="AB110" s="35">
        <f t="shared" si="49"/>
        <v>1.188805829041008</v>
      </c>
      <c r="AE110">
        <f t="shared" si="50"/>
        <v>103</v>
      </c>
      <c r="AF110" s="34">
        <f t="shared" si="74"/>
        <v>244.02106345297653</v>
      </c>
      <c r="AG110" s="32">
        <f t="shared" si="51"/>
        <v>0.08806036886893269</v>
      </c>
      <c r="AH110" s="37">
        <f t="shared" si="52"/>
        <v>0.16704081562168646</v>
      </c>
      <c r="AI110" s="37">
        <f t="shared" si="53"/>
        <v>487.19745516826237</v>
      </c>
      <c r="AJ110" s="36">
        <f t="shared" si="54"/>
        <v>1.496538529396855</v>
      </c>
      <c r="AK110" s="35">
        <f t="shared" si="55"/>
        <v>1.396889801475925</v>
      </c>
      <c r="AN110">
        <f t="shared" si="56"/>
        <v>103</v>
      </c>
      <c r="AO110" s="38">
        <f t="shared" si="57"/>
        <v>1.496538529396855</v>
      </c>
      <c r="AP110" s="38">
        <f t="shared" si="58"/>
        <v>1.2626105126376923</v>
      </c>
      <c r="AQ110" s="38">
        <f t="shared" si="59"/>
        <v>1.496538529396855</v>
      </c>
      <c r="AR110" s="35">
        <f t="shared" si="60"/>
        <v>1.396889801475925</v>
      </c>
      <c r="AS110" s="35">
        <f t="shared" si="61"/>
        <v>1.188805829041008</v>
      </c>
      <c r="AT110" s="35">
        <f t="shared" si="62"/>
        <v>1.396889801475925</v>
      </c>
    </row>
    <row r="111" spans="1:46" ht="13.5" thickBot="1">
      <c r="A111" s="1">
        <f t="shared" si="75"/>
        <v>104</v>
      </c>
      <c r="B111">
        <f t="shared" si="71"/>
        <v>4.634728988229636</v>
      </c>
      <c r="D111">
        <f t="shared" si="72"/>
        <v>9.427460846967008</v>
      </c>
      <c r="M111">
        <f t="shared" si="41"/>
        <v>104</v>
      </c>
      <c r="N111" s="34">
        <f t="shared" si="73"/>
        <v>108.74742869463904</v>
      </c>
      <c r="O111" s="32">
        <f t="shared" si="69"/>
        <v>0.03633694623677455</v>
      </c>
      <c r="P111" s="32">
        <f t="shared" si="68"/>
        <v>0.056777260893242455</v>
      </c>
      <c r="Q111" s="37">
        <f t="shared" si="78"/>
        <v>174.81402047165187</v>
      </c>
      <c r="R111" s="36">
        <f t="shared" si="43"/>
        <v>1.1075232542971356</v>
      </c>
      <c r="S111" s="35">
        <f t="shared" si="44"/>
        <v>1.062521531756607</v>
      </c>
      <c r="T111" s="32"/>
      <c r="V111">
        <f t="shared" si="45"/>
        <v>104</v>
      </c>
      <c r="W111" s="34">
        <f t="shared" si="76"/>
        <v>13.223801760371598</v>
      </c>
      <c r="X111" s="32">
        <f t="shared" si="46"/>
        <v>0.004418610898485322</v>
      </c>
      <c r="Y111" s="37">
        <f t="shared" si="47"/>
        <v>0.006443205532997931</v>
      </c>
      <c r="Z111" s="37">
        <f t="shared" si="79"/>
        <v>19.7676377766117</v>
      </c>
      <c r="AA111" s="36">
        <f t="shared" si="48"/>
        <v>0.9948528520633398</v>
      </c>
      <c r="AB111" s="35">
        <f t="shared" si="49"/>
        <v>0.9581970852438332</v>
      </c>
      <c r="AE111">
        <f t="shared" si="50"/>
        <v>104</v>
      </c>
      <c r="AF111" s="34">
        <f t="shared" si="74"/>
        <v>151.27394957755115</v>
      </c>
      <c r="AG111" s="32">
        <f t="shared" si="51"/>
        <v>0.05054678937061617</v>
      </c>
      <c r="AH111" s="37">
        <f t="shared" si="52"/>
        <v>0.07898044675275377</v>
      </c>
      <c r="AI111" s="37">
        <f t="shared" si="53"/>
        <v>243.17639171528583</v>
      </c>
      <c r="AJ111" s="36">
        <f t="shared" si="54"/>
        <v>1.1075232542971358</v>
      </c>
      <c r="AK111" s="35">
        <f t="shared" si="55"/>
        <v>1.062521531756607</v>
      </c>
      <c r="AN111">
        <f t="shared" si="56"/>
        <v>104</v>
      </c>
      <c r="AO111" s="38">
        <f t="shared" si="57"/>
        <v>1.1075232542971356</v>
      </c>
      <c r="AP111" s="38">
        <f t="shared" si="58"/>
        <v>0.9948528520633398</v>
      </c>
      <c r="AQ111" s="38">
        <f t="shared" si="59"/>
        <v>1.1075232542971358</v>
      </c>
      <c r="AR111" s="35">
        <f t="shared" si="60"/>
        <v>1.062521531756607</v>
      </c>
      <c r="AS111" s="35">
        <f t="shared" si="61"/>
        <v>0.9581970852438332</v>
      </c>
      <c r="AT111" s="35">
        <f t="shared" si="62"/>
        <v>1.062521531756607</v>
      </c>
    </row>
    <row r="112" spans="1:46" ht="13.5" thickBot="1">
      <c r="A112" s="1">
        <f t="shared" si="75"/>
        <v>105</v>
      </c>
      <c r="B112">
        <f t="shared" si="71"/>
        <v>4.6443908991413725</v>
      </c>
      <c r="D112">
        <f t="shared" si="72"/>
        <v>9.37853138420423</v>
      </c>
      <c r="M112">
        <f t="shared" si="41"/>
        <v>105</v>
      </c>
      <c r="N112" s="34">
        <f t="shared" si="73"/>
        <v>66.06659177701282</v>
      </c>
      <c r="O112" s="32">
        <f t="shared" si="69"/>
        <v>0.020440314656467902</v>
      </c>
      <c r="P112" s="32">
        <f>+O112</f>
        <v>0.020440314656467902</v>
      </c>
      <c r="Q112" s="32">
        <f>+N112</f>
        <v>66.06659177701282</v>
      </c>
      <c r="R112" s="36">
        <f t="shared" si="43"/>
        <v>0.5</v>
      </c>
      <c r="S112" s="35">
        <f t="shared" si="44"/>
        <v>0.5</v>
      </c>
      <c r="T112" s="32"/>
      <c r="V112">
        <f t="shared" si="45"/>
        <v>105</v>
      </c>
      <c r="W112" s="34">
        <f t="shared" si="76"/>
        <v>6.5438360162401</v>
      </c>
      <c r="X112" s="32">
        <f t="shared" si="46"/>
        <v>0.0020245946345126093</v>
      </c>
      <c r="Y112" s="37">
        <f t="shared" si="47"/>
        <v>0.0020245946345126093</v>
      </c>
      <c r="Z112" s="37">
        <f t="shared" si="79"/>
        <v>6.5438360162401</v>
      </c>
      <c r="AA112" s="36">
        <f t="shared" si="48"/>
        <v>0.5</v>
      </c>
      <c r="AB112" s="35">
        <f t="shared" si="49"/>
        <v>0.5</v>
      </c>
      <c r="AE112">
        <f t="shared" si="50"/>
        <v>105</v>
      </c>
      <c r="AF112" s="34">
        <f t="shared" si="74"/>
        <v>91.9024421377347</v>
      </c>
      <c r="AG112" s="32">
        <f t="shared" si="51"/>
        <v>0.028433657382137597</v>
      </c>
      <c r="AH112" s="37">
        <f t="shared" si="52"/>
        <v>0.028433657382137597</v>
      </c>
      <c r="AI112" s="37">
        <f t="shared" si="53"/>
        <v>91.9024421377347</v>
      </c>
      <c r="AJ112" s="36">
        <f t="shared" si="54"/>
        <v>0.5</v>
      </c>
      <c r="AK112" s="35">
        <f t="shared" si="55"/>
        <v>0.5</v>
      </c>
      <c r="AN112">
        <f t="shared" si="56"/>
        <v>105</v>
      </c>
      <c r="AO112" s="38">
        <f t="shared" si="57"/>
        <v>0.5</v>
      </c>
      <c r="AP112" s="38">
        <f t="shared" si="58"/>
        <v>0.5</v>
      </c>
      <c r="AQ112" s="38">
        <f t="shared" si="59"/>
        <v>0.5</v>
      </c>
      <c r="AR112" s="35">
        <f t="shared" si="60"/>
        <v>0.5</v>
      </c>
      <c r="AS112" s="35">
        <f t="shared" si="61"/>
        <v>0.5</v>
      </c>
      <c r="AT112" s="35">
        <f t="shared" si="62"/>
        <v>0.5</v>
      </c>
    </row>
    <row r="113" spans="2:20" ht="13.5" thickBot="1">
      <c r="B113">
        <f t="shared" si="71"/>
        <v>4.653960350157523</v>
      </c>
      <c r="D113">
        <f t="shared" si="72"/>
        <v>9.33007015314628</v>
      </c>
      <c r="N113" s="34">
        <v>0</v>
      </c>
      <c r="Q113" s="32"/>
      <c r="R113" s="33"/>
      <c r="T113" s="32"/>
    </row>
    <row r="114" spans="17:20" ht="12.75">
      <c r="Q114" s="32"/>
      <c r="R114" s="33"/>
      <c r="T114" s="32"/>
    </row>
    <row r="115" spans="17:20" ht="12.75">
      <c r="Q115" s="32"/>
      <c r="R115" s="33"/>
      <c r="T115" s="32"/>
    </row>
    <row r="116" spans="17:20" ht="12.75">
      <c r="Q116" s="32"/>
      <c r="R116" s="33"/>
      <c r="T116" s="32"/>
    </row>
    <row r="117" spans="17:20" ht="12.75">
      <c r="Q117" s="32"/>
      <c r="R117" s="33"/>
      <c r="T117" s="32"/>
    </row>
    <row r="118" spans="17:20" ht="12.75">
      <c r="Q118" s="32"/>
      <c r="R118" s="33"/>
      <c r="T118" s="32"/>
    </row>
    <row r="119" ht="12.75">
      <c r="Q119" s="32"/>
    </row>
    <row r="120" ht="12.75">
      <c r="Q120" s="32"/>
    </row>
    <row r="121" ht="12.75">
      <c r="Q121" s="32"/>
    </row>
    <row r="122" ht="12.75">
      <c r="Q122" s="32"/>
    </row>
    <row r="123" ht="12.75">
      <c r="Q123" s="32"/>
    </row>
    <row r="124" ht="12.75">
      <c r="Q124" s="32"/>
    </row>
    <row r="125" ht="12.75">
      <c r="Q125" s="32"/>
    </row>
    <row r="126" ht="12.75">
      <c r="Q126" s="32"/>
    </row>
    <row r="127" ht="12.75">
      <c r="Q127" s="32"/>
    </row>
    <row r="128" ht="12.75">
      <c r="Q128" s="32"/>
    </row>
    <row r="129" ht="12.75">
      <c r="Q129" s="32"/>
    </row>
    <row r="130" ht="12.75">
      <c r="Q130" s="32"/>
    </row>
    <row r="131" ht="12.75">
      <c r="Q131" s="32"/>
    </row>
    <row r="132" ht="12.75">
      <c r="Q132" s="32"/>
    </row>
    <row r="133" ht="12.75">
      <c r="Q133" s="32"/>
    </row>
    <row r="134" ht="12.75">
      <c r="Q134" s="32"/>
    </row>
    <row r="135" ht="12.75">
      <c r="Q135" s="32"/>
    </row>
    <row r="136" ht="12.75">
      <c r="Q136" s="32"/>
    </row>
    <row r="137" ht="12.75">
      <c r="Q137" s="32"/>
    </row>
    <row r="138" ht="12.75">
      <c r="Q138" s="32"/>
    </row>
    <row r="139" ht="12.75">
      <c r="Q139" s="32"/>
    </row>
    <row r="144" ht="12.75">
      <c r="N144">
        <v>-5.06416</v>
      </c>
    </row>
    <row r="145" ht="12.75">
      <c r="N145">
        <v>32.89847</v>
      </c>
    </row>
    <row r="166" ht="12.75">
      <c r="N166">
        <v>5.06416424876289</v>
      </c>
    </row>
    <row r="167" ht="12.75">
      <c r="N167">
        <v>32.8984678604151</v>
      </c>
    </row>
  </sheetData>
  <sheetProtection/>
  <printOptions/>
  <pageMargins left="0.42" right="0.36" top="0.49" bottom="0.36" header="0.5" footer="0.31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LWCC</dc:creator>
  <cp:keywords/>
  <dc:description/>
  <cp:lastModifiedBy>coril</cp:lastModifiedBy>
  <cp:lastPrinted>2007-10-29T20:40:45Z</cp:lastPrinted>
  <dcterms:created xsi:type="dcterms:W3CDTF">1999-12-06T20:43:40Z</dcterms:created>
  <dcterms:modified xsi:type="dcterms:W3CDTF">2019-11-06T01:32:49Z</dcterms:modified>
  <cp:category/>
  <cp:version/>
  <cp:contentType/>
  <cp:contentStatus/>
</cp:coreProperties>
</file>